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onybrook365-my.sharepoint.com/personal/adam_hadley_stonybrook_edu/Documents/Controller's Office/WCAG 2.1 Compliance/Excel FIle Remediation/Remediated/"/>
    </mc:Choice>
  </mc:AlternateContent>
  <xr:revisionPtr revIDLastSave="6" documentId="8_{05224A55-2FCA-4CF9-95BD-DD134261025B}" xr6:coauthVersionLast="47" xr6:coauthVersionMax="47" xr10:uidLastSave="{DB1C7988-3084-49FC-ADA3-98F71B22ED85}"/>
  <bookViews>
    <workbookView xWindow="-120" yWindow="-120" windowWidth="29040" windowHeight="15720" xr2:uid="{00000000-000D-0000-FFFF-FFFF00000000}"/>
  </bookViews>
  <sheets>
    <sheet name="ALLOCATION TRANSFER" sheetId="7" r:id="rId1"/>
    <sheet name="YES-NO" sheetId="10" state="hidden" r:id="rId2"/>
    <sheet name="ACCOUNTING UPLOAD" sheetId="12" state="hidden" r:id="rId3"/>
    <sheet name="Valid Values Budgetary Objects" sheetId="5" r:id="rId4"/>
    <sheet name="Alloc Xfer Type List" sheetId="9" r:id="rId5"/>
  </sheets>
  <definedNames>
    <definedName name="select_YES_NO">'YES-NO'!$D$1:$D$3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2" l="1"/>
  <c r="F3" i="12"/>
  <c r="F4" i="12"/>
  <c r="F5" i="12"/>
  <c r="F6" i="12"/>
  <c r="F7" i="12"/>
  <c r="F8" i="12"/>
  <c r="F9" i="12"/>
  <c r="F10" i="12"/>
  <c r="F11" i="12"/>
  <c r="F14" i="7"/>
  <c r="H10" i="7"/>
  <c r="A2" i="12"/>
  <c r="E3" i="12" l="1"/>
  <c r="E4" i="12"/>
  <c r="E5" i="12"/>
  <c r="E6" i="12"/>
  <c r="E7" i="12"/>
  <c r="E8" i="12"/>
  <c r="E9" i="12"/>
  <c r="E10" i="12"/>
  <c r="E11" i="12"/>
  <c r="E2" i="12"/>
  <c r="C26" i="7"/>
  <c r="C3" i="12"/>
  <c r="C4" i="12"/>
  <c r="C5" i="12"/>
  <c r="C6" i="12"/>
  <c r="C7" i="12"/>
  <c r="C8" i="12"/>
  <c r="C9" i="12"/>
  <c r="C10" i="12"/>
  <c r="C11" i="12"/>
  <c r="C2" i="12"/>
  <c r="B3" i="12"/>
  <c r="B4" i="12"/>
  <c r="B5" i="12"/>
  <c r="B6" i="12"/>
  <c r="B7" i="12"/>
  <c r="B8" i="12"/>
  <c r="B9" i="12"/>
  <c r="B10" i="12"/>
  <c r="B11" i="12"/>
  <c r="B2" i="12"/>
  <c r="G3" i="12"/>
  <c r="G4" i="12"/>
  <c r="G5" i="12"/>
  <c r="G6" i="12"/>
  <c r="G7" i="12"/>
  <c r="G8" i="12"/>
  <c r="G9" i="12"/>
  <c r="G10" i="12"/>
  <c r="G11" i="12"/>
  <c r="G2" i="12"/>
  <c r="I20" i="7"/>
  <c r="H16" i="7"/>
  <c r="H17" i="7" s="1"/>
  <c r="H18" i="7"/>
  <c r="H19" i="7" s="1"/>
  <c r="H20" i="7"/>
  <c r="H21" i="7"/>
  <c r="H22" i="7"/>
  <c r="H23" i="7"/>
  <c r="H15" i="7"/>
  <c r="I14" i="7"/>
  <c r="I15" i="7" s="1"/>
  <c r="I16" i="7" s="1"/>
  <c r="I17" i="7" s="1"/>
  <c r="I18" i="7" s="1"/>
  <c r="I19" i="7" s="1"/>
  <c r="F10" i="7"/>
  <c r="F15" i="7"/>
  <c r="F16" i="7"/>
  <c r="F17" i="7"/>
  <c r="F18" i="7"/>
  <c r="F19" i="7"/>
  <c r="F20" i="7"/>
  <c r="F21" i="7"/>
  <c r="F22" i="7"/>
  <c r="F23" i="7"/>
  <c r="A15" i="7"/>
  <c r="A16" i="7" s="1"/>
  <c r="A17" i="7" s="1"/>
  <c r="A18" i="7" s="1"/>
  <c r="A19" i="7" s="1"/>
  <c r="A20" i="7" s="1"/>
  <c r="A21" i="7" s="1"/>
  <c r="A22" i="7" s="1"/>
  <c r="A23" i="7" s="1"/>
  <c r="A3" i="12" l="1"/>
  <c r="A4" i="12" s="1"/>
  <c r="A5" i="12" s="1"/>
  <c r="D2" i="12"/>
  <c r="H2" i="12" s="1"/>
  <c r="A6" i="12"/>
  <c r="A7" i="12" s="1"/>
  <c r="A8" i="12" s="1"/>
  <c r="A9" i="12" l="1"/>
  <c r="A10" i="12" s="1"/>
  <c r="A11" i="12" s="1"/>
  <c r="D8" i="12"/>
  <c r="D4" i="12"/>
  <c r="H4" i="12" s="1"/>
  <c r="D3" i="12"/>
  <c r="H3" i="12" s="1"/>
  <c r="D5" i="12"/>
  <c r="H5" i="12" s="1"/>
  <c r="D6" i="12" l="1"/>
  <c r="H6" i="12" s="1"/>
  <c r="D7" i="12" l="1"/>
  <c r="H7" i="12" s="1"/>
  <c r="H8" i="12" l="1"/>
  <c r="I21" i="7"/>
  <c r="I22" i="7" s="1"/>
  <c r="I23" i="7" s="1"/>
  <c r="D9" i="12" l="1"/>
  <c r="H9" i="12" s="1"/>
  <c r="D11" i="12" l="1"/>
  <c r="H11" i="12" s="1"/>
  <c r="D10" i="12"/>
  <c r="H10" i="12" s="1"/>
</calcChain>
</file>

<file path=xl/sharedStrings.xml><?xml version="1.0" encoding="utf-8"?>
<sst xmlns="http://schemas.openxmlformats.org/spreadsheetml/2006/main" count="235" uniqueCount="153">
  <si>
    <r>
      <t xml:space="preserve">STATE </t>
    </r>
    <r>
      <rPr>
        <b/>
        <i/>
        <u/>
        <sz val="18"/>
        <color theme="4" tint="-0.249977111117893"/>
        <rFont val="Calibri"/>
        <family val="2"/>
        <scheme val="minor"/>
      </rPr>
      <t>ALLOCATION</t>
    </r>
    <r>
      <rPr>
        <b/>
        <i/>
        <sz val="18"/>
        <color theme="1"/>
        <rFont val="Calibri"/>
        <family val="2"/>
        <scheme val="minor"/>
      </rPr>
      <t xml:space="preserve"> TRANSFER</t>
    </r>
  </si>
  <si>
    <t>**Please submit transfer as attachment in Excel</t>
  </si>
  <si>
    <t>ALL CROSS VP ALLOCATION REQUESTS MUST BE SENT DIRECTLY TO THE BFP&amp;A OFFICE FOR APPROVAL AND PROCESSING</t>
  </si>
  <si>
    <t>ALL NEGATIVE ALLOCATION REQUESTS MUST BE SENT DIRECTLY TO THE BFP&amp;A OFFICE FOR APPROVAL</t>
  </si>
  <si>
    <t>ALL ALLOCATION REQUESTS MUST INCLUDE  AN ALLOCATION TRANSFER TYPE (CLASS) CODE (COLUMN H)</t>
  </si>
  <si>
    <t>ALL ALLOCATION REQUESTS MUST INCLUDE  AN ALLOCATION TRANSFER DESCRIPTION/PURPOSE</t>
  </si>
  <si>
    <t>ALL ALLOCATION REQUESTS MUST BE IN WHOLE DOLLARS (NO CENTS)</t>
  </si>
  <si>
    <t>Provost Request? YES/NO</t>
  </si>
  <si>
    <t>Cross VP Request? YES/NO</t>
  </si>
  <si>
    <t>**select YES/NO</t>
  </si>
  <si>
    <t>***select YES/NO</t>
  </si>
  <si>
    <t>Line #</t>
  </si>
  <si>
    <t>ACCOUNT
(8 DIGIT)</t>
  </si>
  <si>
    <t>ACCOUNT DESCRIPTION</t>
  </si>
  <si>
    <t>STATE FISCAL YEAR
ex. 2425 = 2024</t>
  </si>
  <si>
    <t>OBJECT CODE</t>
  </si>
  <si>
    <t>OBJECT DESCRIPTION</t>
  </si>
  <si>
    <r>
      <t xml:space="preserve">AMOUNT
</t>
    </r>
    <r>
      <rPr>
        <b/>
        <sz val="11"/>
        <color rgb="FF00B050"/>
        <rFont val="Calibri"/>
        <family val="2"/>
        <scheme val="minor"/>
      </rPr>
      <t>INCREASE</t>
    </r>
    <r>
      <rPr>
        <b/>
        <sz val="11"/>
        <color theme="1"/>
        <rFont val="Calibri"/>
        <family val="2"/>
        <scheme val="minor"/>
      </rPr>
      <t xml:space="preserve">/
</t>
    </r>
    <r>
      <rPr>
        <b/>
        <sz val="11"/>
        <color rgb="FFFF0000"/>
        <rFont val="Calibri"/>
        <family val="2"/>
        <scheme val="minor"/>
      </rPr>
      <t>(DECREASE)</t>
    </r>
  </si>
  <si>
    <r>
      <t xml:space="preserve">ALLOCATION TRANSFER TYPE (class)
</t>
    </r>
    <r>
      <rPr>
        <b/>
        <sz val="8"/>
        <color theme="1"/>
        <rFont val="Calibri"/>
        <family val="2"/>
        <scheme val="minor"/>
      </rPr>
      <t>(select from Alloc Xfer Type List)</t>
    </r>
  </si>
  <si>
    <t>TRANSFER TYPE (class) DESCRIPTION</t>
  </si>
  <si>
    <r>
      <t xml:space="preserve">ALLOCATION TRANSFER DESCRIPTION/PURPOSE:
</t>
    </r>
    <r>
      <rPr>
        <b/>
        <u/>
        <sz val="10"/>
        <color rgb="FFFF0000"/>
        <rFont val="Calibri"/>
        <family val="2"/>
        <scheme val="minor"/>
      </rPr>
      <t>(limit 23 characters in length)</t>
    </r>
  </si>
  <si>
    <t>Puporse</t>
  </si>
  <si>
    <t>←PLEASE INDICATE IF THIS IS A CROSS VP TRANSFER</t>
  </si>
  <si>
    <t>YES</t>
  </si>
  <si>
    <t>THE ENTRY NEEDS TO BE APPROVED AND PROCESSED BY THE BUDGET OFFICE</t>
  </si>
  <si>
    <t>NO</t>
  </si>
  <si>
    <t>OK TO SUBMIT TO ACCOUNTING</t>
  </si>
  <si>
    <t>JOURNAL NAME</t>
  </si>
  <si>
    <t>JOURNAL CAMPUS</t>
  </si>
  <si>
    <t>FISCAL YEAR</t>
  </si>
  <si>
    <t>JUSTIFICATION</t>
  </si>
  <si>
    <t>ACCOUNT NUMBER</t>
  </si>
  <si>
    <t>SUB OBJECT CODE</t>
  </si>
  <si>
    <t>AMOUNT</t>
  </si>
  <si>
    <t>LINE DESCRIPTION</t>
  </si>
  <si>
    <t>PERMANENT/TEMPORARY</t>
  </si>
  <si>
    <t>Valid Values for Budgetary Objects:</t>
  </si>
  <si>
    <t>SUB OBJ</t>
  </si>
  <si>
    <t>SFS OBJ</t>
  </si>
  <si>
    <t>DESCRIPTION</t>
  </si>
  <si>
    <t>PSR-NON INSTRUCT BUDGETARY</t>
  </si>
  <si>
    <t>PSR INSTRUC BUDGETARY</t>
  </si>
  <si>
    <t>PSR UNASSIGNED BUDGETARY</t>
  </si>
  <si>
    <t>HOLIDAY/OVERTIME BUDGETARY</t>
  </si>
  <si>
    <t>PST-NON INSTRUCT BUDGETARY</t>
  </si>
  <si>
    <t>PST SUMMER BUDGETARY</t>
  </si>
  <si>
    <t>TS HOLIDAY/OVERTIME BUDGET</t>
  </si>
  <si>
    <t>PST-INSTRUCTIONAL BUDGETARY</t>
  </si>
  <si>
    <t>OTHER TS INSTRUCTIONAL-BUDG</t>
  </si>
  <si>
    <t>TS TEACHING ASSIS-BUDGETARY</t>
  </si>
  <si>
    <t>TS EXTRA SERVICE-BUDGETARY</t>
  </si>
  <si>
    <t>STUDENTS BUDGETARY</t>
  </si>
  <si>
    <t>TS GRADUATE STUDENTS-BUDGET</t>
  </si>
  <si>
    <t>SUPPLIES&amp;EXPENSE BUDGETARY</t>
  </si>
  <si>
    <t>UTIL-CONSUMABLE BUDGETARY</t>
  </si>
  <si>
    <t>INTERDEPT TRANSFERS BUDGET</t>
  </si>
  <si>
    <t>TRAVEL BUDGETARY</t>
  </si>
  <si>
    <t>CONTRACTUAL SERV BUDGETARY</t>
  </si>
  <si>
    <t>UTIL NON CONS/OTHER BUDGET</t>
  </si>
  <si>
    <t>STUDENT AID/TUITION BUDGET</t>
  </si>
  <si>
    <t>LOCAL ASSISTANCE BUDGETARY</t>
  </si>
  <si>
    <t>SAVINGS BUDGETARY</t>
  </si>
  <si>
    <t>LIBRARY ACQ BUDGETARY</t>
  </si>
  <si>
    <t>UNALLOCATED FUNDS</t>
  </si>
  <si>
    <t>EQUIPMENT BUDGETARY</t>
  </si>
  <si>
    <t>CAPITAL CONSTRUCTION BUDGET</t>
  </si>
  <si>
    <t>STAFF BENEFITS BUDGETARY</t>
  </si>
  <si>
    <t>COMPUTER SERV RECHARGE BUDG</t>
  </si>
  <si>
    <t>CENTRAL STORES RCHG BUDGET</t>
  </si>
  <si>
    <t>TELEPHONE RECHARGE BUDGET</t>
  </si>
  <si>
    <t>MAIL&amp;MESSENGER RCHG BUDGET</t>
  </si>
  <si>
    <t>CENTRAL DUPL RCHG BUDGET</t>
  </si>
  <si>
    <t>AUTOMOTIVE RECHARGE BUDGET</t>
  </si>
  <si>
    <t>BIOELTRNC RHG BUDGET</t>
  </si>
  <si>
    <t>RADIATION PROT RCHG BUDGET</t>
  </si>
  <si>
    <t>SCI MED INST RCHG BUDGET</t>
  </si>
  <si>
    <t>Allocation Transfer Type (class)</t>
  </si>
  <si>
    <t>**select an allocation transfer type (class)</t>
  </si>
  <si>
    <t>-</t>
  </si>
  <si>
    <t>Fiscal Year Only Moves</t>
  </si>
  <si>
    <t>Base Year Only Moves</t>
  </si>
  <si>
    <t>TS Fund Exchange Fiscal</t>
  </si>
  <si>
    <t>TS Fund Exchange Base</t>
  </si>
  <si>
    <t>Cross VP Fiscal</t>
  </si>
  <si>
    <t>Cross VP Commitment - Instruct</t>
  </si>
  <si>
    <t>PS Fund Exchange Fiscal</t>
  </si>
  <si>
    <t>PS Fund Exchange Base</t>
  </si>
  <si>
    <t>Student Aid/Tuition Waivers</t>
  </si>
  <si>
    <t>Cross VP Base</t>
  </si>
  <si>
    <t>Anticipated Pres Comm Base</t>
  </si>
  <si>
    <t>Anticipated Pres Comm Fiscal</t>
  </si>
  <si>
    <t>Anticipated Pres Com Base Inst</t>
  </si>
  <si>
    <t>Antcpd Pres Com Fiscal Instruc</t>
  </si>
  <si>
    <t>VP Start-Up - Fiscal</t>
  </si>
  <si>
    <t>VP Commitments Fiscal</t>
  </si>
  <si>
    <t>VP Commitments Fiscal Instr</t>
  </si>
  <si>
    <t>Dean Start-Up - Fiscal</t>
  </si>
  <si>
    <t>Department Start-Up - Fiscal</t>
  </si>
  <si>
    <t>VP Retention - Fiscal</t>
  </si>
  <si>
    <t>Dean Commitments Fiscal</t>
  </si>
  <si>
    <t>Dean Retention - Fiscal</t>
  </si>
  <si>
    <t>Department Retention - Fiscal</t>
  </si>
  <si>
    <t>VP Start-Up - Base</t>
  </si>
  <si>
    <t>Dean Start-Up - Base</t>
  </si>
  <si>
    <t>VP Commitments Base</t>
  </si>
  <si>
    <t>VP Retention - Base</t>
  </si>
  <si>
    <t>Dean Retention - Base</t>
  </si>
  <si>
    <t>Department Retention - Base</t>
  </si>
  <si>
    <t>Dean Commitments Base</t>
  </si>
  <si>
    <t>Department Start-Up - Base</t>
  </si>
  <si>
    <t>PS Tuition Revenue - NonInst</t>
  </si>
  <si>
    <t>Summer Revenue - NonInst</t>
  </si>
  <si>
    <t xml:space="preserve">Winter Revenue - NonInst	</t>
  </si>
  <si>
    <t>Summer Session Commitments</t>
  </si>
  <si>
    <t>SUNY 2020 PS Base Instructiona</t>
  </si>
  <si>
    <t>SUNY 2020 PS Base</t>
  </si>
  <si>
    <t>SUNY 2020 PS Fiscal Instructio</t>
  </si>
  <si>
    <t>SUNY 2020 PS Fiscal</t>
  </si>
  <si>
    <t>SUNY 2020 TS Base Instructiona</t>
  </si>
  <si>
    <t>SUNY 2020 TS Base</t>
  </si>
  <si>
    <t>SUNY 2020 TS Fiscal Instructio</t>
  </si>
  <si>
    <t>SUNY 2020 TS Fiscal</t>
  </si>
  <si>
    <t>Salary Savings</t>
  </si>
  <si>
    <t>Winter Session Commitments</t>
  </si>
  <si>
    <t>SUNY 2020 OTPS Base</t>
  </si>
  <si>
    <t>SUNY 2020 OTPS Fiscal</t>
  </si>
  <si>
    <t>Exp - Salary Recovery</t>
  </si>
  <si>
    <t>Buyout Agreements - NonInstr</t>
  </si>
  <si>
    <t>Special Appropriation</t>
  </si>
  <si>
    <t>Buyout Agreements</t>
  </si>
  <si>
    <t>Salary Recovery</t>
  </si>
  <si>
    <t>Chairs Summer Salary</t>
  </si>
  <si>
    <t>Member Item Funding</t>
  </si>
  <si>
    <t>RF Swap (IDC Fund Exch)</t>
  </si>
  <si>
    <t>Spec Approp Instructional</t>
  </si>
  <si>
    <t>Salary Recovery - Instructionl</t>
  </si>
  <si>
    <t>Leave Base</t>
  </si>
  <si>
    <t>Leave Base Instructional</t>
  </si>
  <si>
    <t>Leave Fiscal</t>
  </si>
  <si>
    <t>Leave Fiscal Instructional</t>
  </si>
  <si>
    <t>Promotional Increase</t>
  </si>
  <si>
    <t>Fellowships-PS</t>
  </si>
  <si>
    <t>Fellowships-TS</t>
  </si>
  <si>
    <t>Fellowships-OTPS</t>
  </si>
  <si>
    <t>PS Tuition Revenue</t>
  </si>
  <si>
    <t>TS Tuition Revenue</t>
  </si>
  <si>
    <t>OTPS Tuition Revenue</t>
  </si>
  <si>
    <t>CSI Retention Payment Fiscal</t>
  </si>
  <si>
    <t>Southampton Revenue Sharing</t>
  </si>
  <si>
    <t>Unofficial Commitment</t>
  </si>
  <si>
    <t>Official Commitment</t>
  </si>
  <si>
    <t>ROLLOVER</t>
  </si>
  <si>
    <t>Rollover from Prior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</si>
</sst>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\5* ####0"/>
    <numFmt numFmtId="165" formatCode="\5####0"/>
    <numFmt numFmtId="166" formatCode="0000"/>
    <numFmt numFmtId="167" formatCode="_(* #,##0_);_(* \(#,##0\);_(* &quot;-&quot;??_);_(@_)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u/>
      <sz val="18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0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2" fontId="0" fillId="0" borderId="0" xfId="0" applyNumberFormat="1"/>
    <xf numFmtId="0" fontId="1" fillId="0" borderId="0" xfId="0" applyFont="1" applyAlignment="1">
      <alignment vertical="center"/>
    </xf>
    <xf numFmtId="0" fontId="0" fillId="0" borderId="0" xfId="0" quotePrefix="1"/>
    <xf numFmtId="166" fontId="0" fillId="0" borderId="0" xfId="0" applyNumberFormat="1"/>
    <xf numFmtId="166" fontId="1" fillId="0" borderId="0" xfId="0" applyNumberFormat="1" applyFont="1"/>
    <xf numFmtId="43" fontId="0" fillId="0" borderId="0" xfId="1" applyFont="1"/>
    <xf numFmtId="0" fontId="5" fillId="0" borderId="1" xfId="0" applyFont="1" applyBorder="1"/>
    <xf numFmtId="0" fontId="0" fillId="0" borderId="1" xfId="0" applyBorder="1"/>
    <xf numFmtId="0" fontId="7" fillId="0" borderId="1" xfId="0" applyFont="1" applyBorder="1"/>
    <xf numFmtId="0" fontId="8" fillId="0" borderId="1" xfId="0" applyFont="1" applyBorder="1"/>
    <xf numFmtId="0" fontId="9" fillId="0" borderId="3" xfId="0" applyFont="1" applyBorder="1"/>
    <xf numFmtId="0" fontId="9" fillId="0" borderId="1" xfId="0" applyFont="1" applyBorder="1"/>
    <xf numFmtId="0" fontId="10" fillId="0" borderId="1" xfId="0" applyFont="1" applyBorder="1"/>
    <xf numFmtId="167" fontId="0" fillId="0" borderId="1" xfId="1" applyNumberFormat="1" applyFont="1" applyBorder="1"/>
    <xf numFmtId="167" fontId="9" fillId="0" borderId="1" xfId="1" applyNumberFormat="1" applyFont="1" applyBorder="1"/>
    <xf numFmtId="0" fontId="2" fillId="0" borderId="0" xfId="0" applyFont="1" applyAlignment="1">
      <alignment horizontal="left"/>
    </xf>
    <xf numFmtId="0" fontId="12" fillId="0" borderId="0" xfId="0" applyFont="1"/>
    <xf numFmtId="167" fontId="9" fillId="0" borderId="1" xfId="1" applyNumberFormat="1" applyFont="1" applyFill="1" applyBorder="1"/>
    <xf numFmtId="167" fontId="9" fillId="0" borderId="4" xfId="1" applyNumberFormat="1" applyFont="1" applyFill="1" applyBorder="1" applyAlignment="1">
      <alignment vertical="center"/>
    </xf>
    <xf numFmtId="0" fontId="0" fillId="0" borderId="5" xfId="0" applyBorder="1"/>
    <xf numFmtId="49" fontId="0" fillId="0" borderId="5" xfId="0" applyNumberFormat="1" applyBorder="1"/>
    <xf numFmtId="166" fontId="0" fillId="0" borderId="5" xfId="0" applyNumberFormat="1" applyBorder="1"/>
    <xf numFmtId="165" fontId="0" fillId="3" borderId="5" xfId="0" quotePrefix="1" applyNumberFormat="1" applyFill="1" applyBorder="1"/>
    <xf numFmtId="167" fontId="0" fillId="0" borderId="5" xfId="1" applyNumberFormat="1" applyFont="1" applyBorder="1"/>
    <xf numFmtId="0" fontId="0" fillId="0" borderId="5" xfId="0" applyBorder="1" applyAlignment="1">
      <alignment horizontal="left"/>
    </xf>
    <xf numFmtId="0" fontId="0" fillId="3" borderId="5" xfId="0" applyFill="1" applyBorder="1" applyAlignment="1">
      <alignment horizontal="left"/>
    </xf>
    <xf numFmtId="167" fontId="10" fillId="0" borderId="1" xfId="1" applyNumberFormat="1" applyFont="1" applyBorder="1" applyAlignment="1"/>
    <xf numFmtId="166" fontId="0" fillId="0" borderId="1" xfId="0" applyNumberFormat="1" applyBorder="1"/>
    <xf numFmtId="49" fontId="1" fillId="0" borderId="1" xfId="0" applyNumberFormat="1" applyFont="1" applyBorder="1"/>
    <xf numFmtId="49" fontId="0" fillId="0" borderId="1" xfId="0" applyNumberFormat="1" applyBorder="1"/>
    <xf numFmtId="43" fontId="0" fillId="0" borderId="1" xfId="1" applyFont="1" applyBorder="1"/>
    <xf numFmtId="0" fontId="0" fillId="0" borderId="4" xfId="0" applyBorder="1"/>
    <xf numFmtId="165" fontId="0" fillId="0" borderId="1" xfId="0" quotePrefix="1" applyNumberFormat="1" applyBorder="1"/>
    <xf numFmtId="2" fontId="0" fillId="0" borderId="4" xfId="0" applyNumberFormat="1" applyBorder="1"/>
    <xf numFmtId="2" fontId="0" fillId="0" borderId="1" xfId="0" applyNumberFormat="1" applyBorder="1"/>
    <xf numFmtId="164" fontId="0" fillId="0" borderId="1" xfId="0" applyNumberFormat="1" applyBorder="1"/>
    <xf numFmtId="49" fontId="1" fillId="0" borderId="4" xfId="0" applyNumberFormat="1" applyFont="1" applyBorder="1"/>
    <xf numFmtId="0" fontId="9" fillId="0" borderId="2" xfId="0" applyFont="1" applyBorder="1"/>
    <xf numFmtId="0" fontId="10" fillId="0" borderId="2" xfId="0" applyFont="1" applyBorder="1"/>
    <xf numFmtId="167" fontId="9" fillId="0" borderId="2" xfId="1" applyNumberFormat="1" applyFont="1" applyBorder="1"/>
    <xf numFmtId="0" fontId="11" fillId="4" borderId="5" xfId="0" applyFont="1" applyFill="1" applyBorder="1" applyAlignment="1">
      <alignment horizontal="center" wrapText="1"/>
    </xf>
    <xf numFmtId="0" fontId="10" fillId="0" borderId="3" xfId="0" applyFont="1" applyBorder="1"/>
    <xf numFmtId="0" fontId="9" fillId="0" borderId="7" xfId="0" applyFont="1" applyBorder="1"/>
    <xf numFmtId="49" fontId="13" fillId="5" borderId="5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/>
    <xf numFmtId="49" fontId="0" fillId="0" borderId="9" xfId="0" applyNumberFormat="1" applyBorder="1"/>
    <xf numFmtId="166" fontId="0" fillId="0" borderId="9" xfId="0" applyNumberFormat="1" applyBorder="1"/>
    <xf numFmtId="165" fontId="0" fillId="0" borderId="9" xfId="0" quotePrefix="1" applyNumberFormat="1" applyBorder="1"/>
    <xf numFmtId="167" fontId="0" fillId="0" borderId="9" xfId="1" applyNumberFormat="1" applyFont="1" applyFill="1" applyBorder="1"/>
    <xf numFmtId="0" fontId="0" fillId="0" borderId="9" xfId="0" applyBorder="1" applyAlignment="1">
      <alignment horizontal="left"/>
    </xf>
    <xf numFmtId="0" fontId="0" fillId="0" borderId="6" xfId="0" applyBorder="1"/>
    <xf numFmtId="0" fontId="0" fillId="0" borderId="7" xfId="0" applyBorder="1"/>
    <xf numFmtId="43" fontId="0" fillId="0" borderId="0" xfId="0" applyNumberFormat="1"/>
    <xf numFmtId="0" fontId="11" fillId="3" borderId="5" xfId="0" applyFont="1" applyFill="1" applyBorder="1" applyAlignment="1">
      <alignment horizontal="center" wrapText="1"/>
    </xf>
    <xf numFmtId="0" fontId="0" fillId="3" borderId="5" xfId="0" applyFill="1" applyBorder="1" applyAlignment="1">
      <alignment horizontal="center"/>
    </xf>
    <xf numFmtId="0" fontId="1" fillId="0" borderId="0" xfId="0" applyFont="1"/>
    <xf numFmtId="49" fontId="0" fillId="0" borderId="0" xfId="1" applyNumberFormat="1" applyFont="1"/>
    <xf numFmtId="0" fontId="18" fillId="0" borderId="1" xfId="0" applyFont="1" applyBorder="1"/>
    <xf numFmtId="0" fontId="19" fillId="0" borderId="1" xfId="0" applyFont="1" applyBorder="1"/>
    <xf numFmtId="0" fontId="9" fillId="0" borderId="4" xfId="0" applyFont="1" applyBorder="1"/>
    <xf numFmtId="0" fontId="0" fillId="0" borderId="0" xfId="1" applyNumberFormat="1" applyFont="1"/>
    <xf numFmtId="0" fontId="20" fillId="0" borderId="1" xfId="0" applyFont="1" applyBorder="1"/>
    <xf numFmtId="0" fontId="21" fillId="0" borderId="1" xfId="0" applyFont="1" applyBorder="1"/>
    <xf numFmtId="0" fontId="22" fillId="0" borderId="5" xfId="0" applyFont="1" applyBorder="1" applyAlignment="1">
      <alignment vertical="center" wrapText="1"/>
    </xf>
    <xf numFmtId="165" fontId="23" fillId="0" borderId="4" xfId="0" quotePrefix="1" applyNumberFormat="1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165" fontId="23" fillId="0" borderId="0" xfId="0" quotePrefix="1" applyNumberFormat="1" applyFont="1" applyAlignment="1">
      <alignment vertical="center" wrapText="1"/>
    </xf>
    <xf numFmtId="0" fontId="15" fillId="2" borderId="5" xfId="0" applyFont="1" applyFill="1" applyBorder="1" applyAlignment="1">
      <alignment horizontal="left" vertical="top" wrapText="1"/>
    </xf>
    <xf numFmtId="43" fontId="0" fillId="2" borderId="10" xfId="1" applyFont="1" applyFill="1" applyBorder="1" applyAlignment="1">
      <alignment horizontal="center" vertical="top"/>
    </xf>
    <xf numFmtId="43" fontId="0" fillId="2" borderId="11" xfId="1" applyFont="1" applyFill="1" applyBorder="1" applyAlignment="1">
      <alignment horizontal="center" vertical="top"/>
    </xf>
    <xf numFmtId="43" fontId="0" fillId="2" borderId="12" xfId="1" applyFont="1" applyFill="1" applyBorder="1" applyAlignment="1">
      <alignment horizontal="center" vertical="top"/>
    </xf>
    <xf numFmtId="0" fontId="17" fillId="2" borderId="13" xfId="0" applyFont="1" applyFill="1" applyBorder="1" applyAlignment="1">
      <alignment horizontal="center" vertical="top"/>
    </xf>
    <xf numFmtId="0" fontId="17" fillId="2" borderId="14" xfId="0" applyFont="1" applyFill="1" applyBorder="1" applyAlignment="1">
      <alignment horizontal="center" vertical="top"/>
    </xf>
    <xf numFmtId="0" fontId="17" fillId="2" borderId="15" xfId="0" applyFont="1" applyFill="1" applyBorder="1" applyAlignment="1">
      <alignment horizontal="center" vertical="top"/>
    </xf>
    <xf numFmtId="14" fontId="9" fillId="0" borderId="3" xfId="0" quotePrefix="1" applyNumberFormat="1" applyFont="1" applyBorder="1" applyAlignment="1">
      <alignment horizontal="center"/>
    </xf>
    <xf numFmtId="14" fontId="9" fillId="0" borderId="4" xfId="0" quotePrefix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0"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36"/>
  <sheetViews>
    <sheetView tabSelected="1" zoomScale="95" zoomScaleNormal="95" workbookViewId="0">
      <selection activeCell="D5" sqref="D5"/>
    </sheetView>
  </sheetViews>
  <sheetFormatPr defaultColWidth="9.140625" defaultRowHeight="15"/>
  <cols>
    <col min="1" max="1" width="5.7109375" style="34" customWidth="1"/>
    <col min="2" max="2" width="14.7109375" style="10" customWidth="1"/>
    <col min="3" max="3" width="15.42578125" style="32" customWidth="1"/>
    <col min="4" max="4" width="17.85546875" style="32" customWidth="1"/>
    <col min="5" max="5" width="11.85546875" style="32" bestFit="1" customWidth="1"/>
    <col min="6" max="6" width="43.85546875" style="38" bestFit="1" customWidth="1"/>
    <col min="7" max="7" width="12.7109375" style="32" customWidth="1"/>
    <col min="8" max="8" width="28.42578125" style="32" customWidth="1"/>
    <col min="9" max="9" width="32.28515625" style="32" bestFit="1" customWidth="1"/>
    <col min="10" max="10" width="2.5703125" style="10" customWidth="1"/>
    <col min="11" max="11" width="11.42578125" style="30" bestFit="1" customWidth="1"/>
    <col min="12" max="12" width="14.28515625" style="10" customWidth="1"/>
    <col min="13" max="16384" width="9.140625" style="10"/>
  </cols>
  <sheetData>
    <row r="1" spans="1:14" ht="23.25">
      <c r="A1" s="78">
        <v>45484</v>
      </c>
      <c r="B1" s="79"/>
      <c r="C1" s="10"/>
      <c r="D1" s="9" t="s">
        <v>0</v>
      </c>
      <c r="E1" s="10"/>
      <c r="F1" s="10"/>
      <c r="G1" s="10"/>
      <c r="H1" s="10"/>
      <c r="I1" s="10"/>
      <c r="J1" s="16"/>
      <c r="K1" s="10"/>
    </row>
    <row r="2" spans="1:14" ht="23.25">
      <c r="A2" s="10"/>
      <c r="C2" s="10"/>
      <c r="D2" s="11" t="s">
        <v>1</v>
      </c>
      <c r="E2" s="10"/>
      <c r="F2" s="10"/>
      <c r="G2" s="10"/>
      <c r="H2" s="10"/>
      <c r="I2" s="10"/>
      <c r="J2" s="16"/>
      <c r="K2" s="10"/>
    </row>
    <row r="3" spans="1:14" s="14" customFormat="1" ht="15.75">
      <c r="D3" s="61" t="s">
        <v>2</v>
      </c>
      <c r="E3" s="62"/>
      <c r="F3" s="62"/>
      <c r="G3" s="62"/>
      <c r="H3" s="62"/>
      <c r="J3" s="29"/>
    </row>
    <row r="4" spans="1:14" s="14" customFormat="1" ht="15.75">
      <c r="D4" s="61" t="s">
        <v>3</v>
      </c>
      <c r="E4" s="62"/>
      <c r="F4" s="62"/>
      <c r="G4" s="62"/>
      <c r="H4" s="62"/>
      <c r="J4" s="29"/>
    </row>
    <row r="5" spans="1:14" s="14" customFormat="1" ht="15.75">
      <c r="D5" s="65" t="s">
        <v>4</v>
      </c>
      <c r="E5" s="66"/>
      <c r="F5" s="66"/>
      <c r="G5" s="66"/>
      <c r="H5" s="66"/>
      <c r="I5" s="17"/>
      <c r="J5" s="17"/>
    </row>
    <row r="6" spans="1:14" s="14" customFormat="1" ht="15.75">
      <c r="D6" s="65" t="s">
        <v>5</v>
      </c>
      <c r="E6" s="66"/>
      <c r="F6" s="66"/>
      <c r="G6" s="66"/>
      <c r="H6" s="66"/>
      <c r="I6" s="17"/>
      <c r="J6" s="17"/>
    </row>
    <row r="7" spans="1:14" s="14" customFormat="1" ht="15.75">
      <c r="D7" s="65" t="s">
        <v>6</v>
      </c>
      <c r="E7" s="66"/>
      <c r="F7" s="66"/>
      <c r="G7" s="66"/>
      <c r="H7" s="66"/>
      <c r="I7" s="17"/>
      <c r="J7" s="17"/>
    </row>
    <row r="8" spans="1:14" s="14" customFormat="1" ht="8.25" customHeight="1">
      <c r="D8" s="12"/>
      <c r="E8" s="40"/>
      <c r="I8" s="17"/>
      <c r="J8" s="17"/>
    </row>
    <row r="9" spans="1:14" s="14" customFormat="1" ht="45">
      <c r="D9" s="44"/>
      <c r="E9" s="46" t="s">
        <v>7</v>
      </c>
      <c r="F9" s="21"/>
      <c r="G9" s="46" t="s">
        <v>8</v>
      </c>
      <c r="H9" s="40"/>
      <c r="J9" s="17"/>
    </row>
    <row r="10" spans="1:14" s="14" customFormat="1" ht="45.75" customHeight="1">
      <c r="D10" s="13"/>
      <c r="E10" s="67" t="s">
        <v>9</v>
      </c>
      <c r="F10" s="68" t="str">
        <f>IF(E10="**select YES/NO","← PLEASE INDICATE IF THIS XFER IS FROM THE PROVOST OFFICE","")</f>
        <v>← PLEASE INDICATE IF THIS XFER IS FROM THE PROVOST OFFICE</v>
      </c>
      <c r="G10" s="69" t="s">
        <v>10</v>
      </c>
      <c r="H10" s="70" t="str">
        <f>IF(G10='YES-NO'!D1,'YES-NO'!E1,IF(G10='YES-NO'!D2,'YES-NO'!E2,'YES-NO'!E3))</f>
        <v>←PLEASE INDICATE IF THIS IS A CROSS VP TRANSFER</v>
      </c>
      <c r="I10" s="63"/>
      <c r="J10" s="17"/>
    </row>
    <row r="11" spans="1:14" s="14" customFormat="1" ht="11.25">
      <c r="D11" s="15"/>
      <c r="E11" s="45"/>
      <c r="H11" s="45"/>
      <c r="I11" s="20"/>
      <c r="J11" s="17"/>
    </row>
    <row r="12" spans="1:14" s="14" customFormat="1" ht="11.25">
      <c r="A12" s="40"/>
      <c r="B12" s="40"/>
      <c r="C12" s="40"/>
      <c r="D12" s="41"/>
      <c r="E12" s="40"/>
      <c r="F12" s="40"/>
      <c r="G12" s="40"/>
      <c r="H12" s="40"/>
      <c r="I12" s="42"/>
      <c r="J12" s="17"/>
    </row>
    <row r="13" spans="1:14" ht="45">
      <c r="A13" s="57" t="s">
        <v>11</v>
      </c>
      <c r="B13" s="43" t="s">
        <v>12</v>
      </c>
      <c r="C13" s="43" t="s">
        <v>13</v>
      </c>
      <c r="D13" s="43" t="s">
        <v>14</v>
      </c>
      <c r="E13" s="43" t="s">
        <v>15</v>
      </c>
      <c r="F13" s="43" t="s">
        <v>16</v>
      </c>
      <c r="G13" s="43" t="s">
        <v>17</v>
      </c>
      <c r="H13" s="43" t="s">
        <v>18</v>
      </c>
      <c r="I13" s="43" t="s">
        <v>19</v>
      </c>
      <c r="J13" s="39"/>
      <c r="M13" s="31"/>
      <c r="N13" s="31"/>
    </row>
    <row r="14" spans="1:14">
      <c r="A14" s="58">
        <v>1</v>
      </c>
      <c r="B14" s="22"/>
      <c r="C14" s="23"/>
      <c r="D14" s="22"/>
      <c r="E14" s="24"/>
      <c r="F14" s="25" t="str">
        <f>IF(ISBLANK(E14),"",IF(LEN(E14)=4,"← USE 6 DIGIT OBJECT CODE",IF(ISNA(VLOOKUP(E14,'Valid Values Budgetary Objects'!A:C,3,FALSE)),"← INVALID OBJECT CODE",VLOOKUP(E14,'Valid Values Budgetary Objects'!A:C,3,FALSE))))</f>
        <v/>
      </c>
      <c r="G14" s="26"/>
      <c r="H14" s="27">
        <v>9012</v>
      </c>
      <c r="I14" s="25" t="str">
        <f>IF(ISBLANK(H14),"",IF(ISNA(VLOOKUP(H14,'Alloc Xfer Type List'!D:F,3,FALSE)),"← INVALID ALLOCATION XFER TYPE",(VLOOKUP(H14,'Alloc Xfer Type List'!D:F,3,FALSE))))</f>
        <v>TS Fund Exchange Fiscal</v>
      </c>
      <c r="J14" s="34"/>
      <c r="L14" s="33"/>
    </row>
    <row r="15" spans="1:14">
      <c r="A15" s="58">
        <f t="shared" ref="A15:A23" si="0">1+A14</f>
        <v>2</v>
      </c>
      <c r="B15" s="22"/>
      <c r="C15" s="23"/>
      <c r="D15" s="22"/>
      <c r="E15" s="24"/>
      <c r="F15" s="25" t="str">
        <f>IF(ISBLANK(E15),"",IF(ISNA(VLOOKUP(E15,'Valid Values Budgetary Objects'!A:C,3,FALSE)),"← INVALID OBJECT CODE",(VLOOKUP(E15,'Valid Values Budgetary Objects'!A:C,3,FALSE))))</f>
        <v/>
      </c>
      <c r="G15" s="26"/>
      <c r="H15" s="28" t="str">
        <f>IF(ISBLANK(E15),"",H14)</f>
        <v/>
      </c>
      <c r="I15" s="25" t="str">
        <f t="shared" ref="I15:I19" si="1">IF(ISBLANK(E15),"",I14)</f>
        <v/>
      </c>
      <c r="J15" s="34"/>
    </row>
    <row r="16" spans="1:14">
      <c r="A16" s="58">
        <f t="shared" si="0"/>
        <v>3</v>
      </c>
      <c r="B16" s="22"/>
      <c r="C16" s="23"/>
      <c r="D16" s="22"/>
      <c r="E16" s="24"/>
      <c r="F16" s="25" t="str">
        <f>IF(ISBLANK(E16),"",IF(ISNA(VLOOKUP(E16,'Valid Values Budgetary Objects'!A:C,3,FALSE)),"← INVALID OBJECT CODE",(VLOOKUP(E16,'Valid Values Budgetary Objects'!A:C,3,FALSE))))</f>
        <v/>
      </c>
      <c r="G16" s="26"/>
      <c r="H16" s="28" t="str">
        <f t="shared" ref="H16:H23" si="2">IF(ISBLANK(E16),"",H15)</f>
        <v/>
      </c>
      <c r="I16" s="25" t="str">
        <f t="shared" si="1"/>
        <v/>
      </c>
      <c r="J16" s="34"/>
    </row>
    <row r="17" spans="1:15">
      <c r="A17" s="58">
        <f t="shared" si="0"/>
        <v>4</v>
      </c>
      <c r="B17" s="22"/>
      <c r="C17" s="23"/>
      <c r="D17" s="22"/>
      <c r="E17" s="24"/>
      <c r="F17" s="25" t="str">
        <f>IF(ISBLANK(E17),"",IF(ISNA(VLOOKUP(E17,'Valid Values Budgetary Objects'!A:C,3,FALSE)),"← INVALID OBJECT CODE",(VLOOKUP(E17,'Valid Values Budgetary Objects'!A:C,3,FALSE))))</f>
        <v/>
      </c>
      <c r="G17" s="26"/>
      <c r="H17" s="28" t="str">
        <f t="shared" si="2"/>
        <v/>
      </c>
      <c r="I17" s="25" t="str">
        <f t="shared" si="1"/>
        <v/>
      </c>
      <c r="J17" s="34"/>
    </row>
    <row r="18" spans="1:15">
      <c r="A18" s="58">
        <f t="shared" si="0"/>
        <v>5</v>
      </c>
      <c r="B18" s="22"/>
      <c r="C18" s="23"/>
      <c r="D18" s="22"/>
      <c r="E18" s="24"/>
      <c r="F18" s="25" t="str">
        <f>IF(ISBLANK(E18),"",IF(ISNA(VLOOKUP(E18,'Valid Values Budgetary Objects'!A:C,3,FALSE)),"← INVALID OBJECT CODE",(VLOOKUP(E18,'Valid Values Budgetary Objects'!A:C,3,FALSE))))</f>
        <v/>
      </c>
      <c r="G18" s="26"/>
      <c r="H18" s="28" t="str">
        <f t="shared" si="2"/>
        <v/>
      </c>
      <c r="I18" s="25" t="str">
        <f t="shared" si="1"/>
        <v/>
      </c>
      <c r="J18" s="34"/>
    </row>
    <row r="19" spans="1:15">
      <c r="A19" s="58">
        <f t="shared" si="0"/>
        <v>6</v>
      </c>
      <c r="B19" s="22"/>
      <c r="C19" s="23"/>
      <c r="D19" s="22"/>
      <c r="E19" s="24"/>
      <c r="F19" s="25" t="str">
        <f>IF(ISBLANK(E19),"",IF(ISNA(VLOOKUP(E19,'Valid Values Budgetary Objects'!A:C,3,FALSE)),"← INVALID OBJECT CODE",(VLOOKUP(E19,'Valid Values Budgetary Objects'!A:C,3,FALSE))))</f>
        <v/>
      </c>
      <c r="G19" s="26"/>
      <c r="H19" s="28" t="str">
        <f t="shared" si="2"/>
        <v/>
      </c>
      <c r="I19" s="25" t="str">
        <f t="shared" si="1"/>
        <v/>
      </c>
      <c r="J19" s="34"/>
    </row>
    <row r="20" spans="1:15">
      <c r="A20" s="58">
        <f t="shared" si="0"/>
        <v>7</v>
      </c>
      <c r="B20" s="22"/>
      <c r="C20" s="23"/>
      <c r="D20" s="22"/>
      <c r="E20" s="24"/>
      <c r="F20" s="25" t="str">
        <f>IF(ISBLANK(E20),"",IF(ISNA(VLOOKUP(E20,'Valid Values Budgetary Objects'!A:C,3,FALSE)),"← INVALID OBJECT CODE",(VLOOKUP(E20,'Valid Values Budgetary Objects'!A:C,3,FALSE))))</f>
        <v/>
      </c>
      <c r="G20" s="26"/>
      <c r="H20" s="28" t="str">
        <f t="shared" si="2"/>
        <v/>
      </c>
      <c r="I20" s="25" t="str">
        <f>IF(ISBLANK(E20),"",I19)</f>
        <v/>
      </c>
      <c r="J20" s="34"/>
    </row>
    <row r="21" spans="1:15">
      <c r="A21" s="58">
        <f t="shared" si="0"/>
        <v>8</v>
      </c>
      <c r="B21" s="22"/>
      <c r="C21" s="23"/>
      <c r="D21" s="22"/>
      <c r="E21" s="24"/>
      <c r="F21" s="25" t="str">
        <f>IF(ISBLANK(E21),"",IF(ISNA(VLOOKUP(E21,'Valid Values Budgetary Objects'!A:C,3,FALSE)),"← INVALID OBJECT CODE",(VLOOKUP(E21,'Valid Values Budgetary Objects'!A:C,3,FALSE))))</f>
        <v/>
      </c>
      <c r="G21" s="26"/>
      <c r="H21" s="28" t="str">
        <f t="shared" si="2"/>
        <v/>
      </c>
      <c r="I21" s="25" t="str">
        <f t="shared" ref="I21:I23" si="3">IF(ISBLANK(H21),"",I20)</f>
        <v/>
      </c>
      <c r="J21" s="34"/>
    </row>
    <row r="22" spans="1:15">
      <c r="A22" s="58">
        <f t="shared" si="0"/>
        <v>9</v>
      </c>
      <c r="B22" s="22"/>
      <c r="C22" s="23"/>
      <c r="D22" s="22"/>
      <c r="E22" s="24"/>
      <c r="F22" s="25" t="str">
        <f>IF(ISBLANK(E22),"",IF(ISNA(VLOOKUP(E22,'Valid Values Budgetary Objects'!A:C,3,FALSE)),"← INVALID OBJECT CODE",(VLOOKUP(E22,'Valid Values Budgetary Objects'!A:C,3,FALSE))))</f>
        <v/>
      </c>
      <c r="G22" s="26"/>
      <c r="H22" s="28" t="str">
        <f t="shared" si="2"/>
        <v/>
      </c>
      <c r="I22" s="25" t="str">
        <f t="shared" si="3"/>
        <v/>
      </c>
      <c r="J22" s="34"/>
    </row>
    <row r="23" spans="1:15">
      <c r="A23" s="58">
        <f t="shared" si="0"/>
        <v>10</v>
      </c>
      <c r="B23" s="22"/>
      <c r="C23" s="23"/>
      <c r="D23" s="22"/>
      <c r="E23" s="24"/>
      <c r="F23" s="25" t="str">
        <f>IF(ISBLANK(E23),"",IF(ISNA(VLOOKUP(E23,'Valid Values Budgetary Objects'!A:C,3,FALSE)),"← INVALID OBJECT CODE",(VLOOKUP(E23,'Valid Values Budgetary Objects'!A:C,3,FALSE))))</f>
        <v/>
      </c>
      <c r="G23" s="26"/>
      <c r="H23" s="28" t="str">
        <f t="shared" si="2"/>
        <v/>
      </c>
      <c r="I23" s="25" t="str">
        <f t="shared" si="3"/>
        <v/>
      </c>
      <c r="J23" s="34"/>
    </row>
    <row r="24" spans="1:15">
      <c r="A24" s="47"/>
      <c r="B24" s="48"/>
      <c r="C24" s="49"/>
      <c r="D24" s="48"/>
      <c r="E24" s="50"/>
      <c r="F24" s="51"/>
      <c r="G24" s="52"/>
      <c r="H24" s="53"/>
      <c r="I24" s="51"/>
    </row>
    <row r="25" spans="1:15" ht="55.5" customHeight="1">
      <c r="A25" s="71" t="s">
        <v>20</v>
      </c>
      <c r="B25" s="71"/>
      <c r="C25" s="72" t="s">
        <v>21</v>
      </c>
      <c r="D25" s="73"/>
      <c r="E25" s="73"/>
      <c r="F25" s="73"/>
      <c r="G25" s="73"/>
      <c r="H25" s="73"/>
      <c r="I25" s="74"/>
      <c r="J25" s="34"/>
    </row>
    <row r="26" spans="1:15" ht="23.25">
      <c r="A26" s="54"/>
      <c r="B26" s="55"/>
      <c r="C26" s="75" t="str">
        <f>IF(ISBLANK(C25),"↑ PLEASE INCLUDE DESCRIPTION/PURPOSE OF TRANSFER ↑","")</f>
        <v/>
      </c>
      <c r="D26" s="76"/>
      <c r="E26" s="76"/>
      <c r="F26" s="76"/>
      <c r="G26" s="76"/>
      <c r="H26" s="76"/>
      <c r="I26" s="77"/>
    </row>
    <row r="27" spans="1:15">
      <c r="F27" s="35"/>
    </row>
    <row r="28" spans="1:15">
      <c r="F28" s="35"/>
    </row>
    <row r="29" spans="1:15">
      <c r="F29" s="35"/>
    </row>
    <row r="30" spans="1:15" s="37" customFormat="1">
      <c r="A30" s="36"/>
      <c r="C30" s="32"/>
      <c r="D30" s="33"/>
      <c r="E30" s="32"/>
      <c r="F30" s="35"/>
      <c r="G30" s="32"/>
      <c r="H30" s="32"/>
      <c r="I30" s="32"/>
      <c r="J30" s="10"/>
      <c r="K30" s="30"/>
      <c r="L30" s="10"/>
      <c r="M30" s="10"/>
      <c r="N30" s="10"/>
      <c r="O30" s="10"/>
    </row>
    <row r="31" spans="1:15" s="37" customFormat="1">
      <c r="A31" s="36"/>
      <c r="C31" s="32"/>
      <c r="D31" s="32"/>
      <c r="E31" s="32"/>
      <c r="F31" s="35"/>
      <c r="G31" s="32"/>
      <c r="H31" s="32"/>
      <c r="I31" s="32"/>
      <c r="J31" s="10"/>
      <c r="K31" s="30"/>
      <c r="L31" s="10"/>
      <c r="M31" s="10"/>
      <c r="N31" s="10"/>
      <c r="O31" s="10"/>
    </row>
    <row r="32" spans="1:15" s="37" customFormat="1">
      <c r="A32" s="36"/>
      <c r="C32" s="32"/>
      <c r="D32" s="32"/>
      <c r="E32" s="32"/>
      <c r="F32" s="35"/>
      <c r="G32" s="32"/>
      <c r="H32" s="32"/>
      <c r="I32" s="32"/>
      <c r="J32" s="10"/>
      <c r="K32" s="30"/>
      <c r="L32" s="10"/>
      <c r="M32" s="10"/>
      <c r="N32" s="10"/>
      <c r="O32" s="10"/>
    </row>
    <row r="33" spans="1:15" s="37" customFormat="1">
      <c r="A33" s="36"/>
      <c r="C33" s="32"/>
      <c r="D33" s="32"/>
      <c r="E33" s="32"/>
      <c r="F33" s="35"/>
      <c r="G33" s="32"/>
      <c r="H33" s="32"/>
      <c r="I33" s="32"/>
      <c r="J33" s="10"/>
      <c r="K33" s="30"/>
      <c r="L33" s="10"/>
      <c r="M33" s="10"/>
      <c r="N33" s="10"/>
      <c r="O33" s="10"/>
    </row>
    <row r="34" spans="1:15" s="37" customFormat="1">
      <c r="A34" s="36"/>
      <c r="C34" s="33"/>
      <c r="D34" s="32"/>
      <c r="E34" s="32"/>
      <c r="F34" s="35"/>
      <c r="G34" s="32"/>
      <c r="H34" s="32"/>
      <c r="I34" s="32"/>
      <c r="J34" s="10"/>
      <c r="K34" s="30"/>
      <c r="L34" s="10"/>
      <c r="M34" s="10"/>
      <c r="N34" s="10"/>
      <c r="O34" s="10"/>
    </row>
    <row r="35" spans="1:15" s="37" customFormat="1">
      <c r="A35" s="36"/>
      <c r="C35" s="32"/>
      <c r="D35" s="32"/>
      <c r="E35" s="32"/>
      <c r="F35" s="35"/>
      <c r="G35" s="32"/>
      <c r="H35" s="32"/>
      <c r="I35" s="32"/>
      <c r="J35" s="10"/>
      <c r="K35" s="30"/>
      <c r="L35" s="10"/>
      <c r="M35" s="10"/>
      <c r="N35" s="10"/>
      <c r="O35" s="10"/>
    </row>
    <row r="36" spans="1:15" s="37" customFormat="1">
      <c r="A36" s="36"/>
      <c r="C36" s="32"/>
      <c r="D36" s="32"/>
      <c r="E36" s="32"/>
      <c r="F36" s="35"/>
      <c r="G36" s="32"/>
      <c r="H36" s="32"/>
      <c r="I36" s="32"/>
      <c r="J36" s="10"/>
      <c r="K36" s="30"/>
      <c r="L36" s="10"/>
      <c r="M36" s="10"/>
      <c r="N36" s="10"/>
      <c r="O36" s="10"/>
    </row>
  </sheetData>
  <sheetProtection algorithmName="SHA-512" hashValue="Xuk613+0zIaBUgOslaNMOxpXkbCRd1kWvG09Kr3mRC/P5GkWBhnMkS5nbuOv/ExJWEeqbqKuEqHbgZFEqcFvLg==" saltValue="4V5SfmOKgURElhm6FkKnaA==" spinCount="100000" sheet="1" objects="1" scenarios="1"/>
  <protectedRanges>
    <protectedRange sqref="C25:I25" name="Range5"/>
    <protectedRange sqref="H14" name="Range4"/>
    <protectedRange sqref="G14:G23" name="Range3"/>
    <protectedRange sqref="B14:E23" name="Range2"/>
    <protectedRange sqref="E10 G10" name="Range1"/>
  </protectedRanges>
  <mergeCells count="4">
    <mergeCell ref="A25:B25"/>
    <mergeCell ref="C25:I25"/>
    <mergeCell ref="C26:I26"/>
    <mergeCell ref="A1:B1"/>
  </mergeCells>
  <conditionalFormatting sqref="C26:I26">
    <cfRule type="cellIs" dxfId="9" priority="12" operator="equal">
      <formula>"↑ PLEASE INCLUDE DESCRIPTION/PURPOSE OF TRANSFER ↑"</formula>
    </cfRule>
  </conditionalFormatting>
  <conditionalFormatting sqref="F10">
    <cfRule type="cellIs" dxfId="8" priority="15" operator="equal">
      <formula>"← PLEASE INDICATE IF THIS XFER IS FROM THE PROVOST OFFICE"</formula>
    </cfRule>
  </conditionalFormatting>
  <conditionalFormatting sqref="F14:F24 F27:F1048576">
    <cfRule type="cellIs" dxfId="7" priority="1" operator="equal">
      <formula>"← USE 6 DIGIT OBJECT CODE"</formula>
    </cfRule>
    <cfRule type="cellIs" dxfId="6" priority="17" operator="equal">
      <formula>"← INVALID OBJECT CODE"</formula>
    </cfRule>
  </conditionalFormatting>
  <conditionalFormatting sqref="G14:G24">
    <cfRule type="cellIs" dxfId="5" priority="13" operator="greaterThan">
      <formula>0</formula>
    </cfRule>
    <cfRule type="cellIs" dxfId="4" priority="14" operator="lessThan">
      <formula>0</formula>
    </cfRule>
  </conditionalFormatting>
  <conditionalFormatting sqref="I14:I24">
    <cfRule type="cellIs" dxfId="3" priority="16" operator="equal">
      <formula>"← INVALID ALLOCATION XFER TYPE"</formula>
    </cfRule>
  </conditionalFormatting>
  <dataValidations count="1">
    <dataValidation type="textLength" operator="equal" allowBlank="1" showInputMessage="1" showErrorMessage="1" sqref="B14:B23" xr:uid="{00000000-0002-0000-0000-000000000000}">
      <formula1>8</formula1>
    </dataValidation>
  </dataValidation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96808776-7CC6-4895-A4B1-F5F5E7D153CC}">
            <xm:f>NOT(ISERROR(SEARCH('YES-NO'!$E$3,H10)))</xm:f>
            <xm:f>'YES-NO'!$E$3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3" operator="containsText" id="{7A66D096-E349-4955-B2A9-135B9BA2CC19}">
            <xm:f>NOT(ISERROR(SEARCH('YES-NO'!$E$2,H10)))</xm:f>
            <xm:f>'YES-NO'!$E$2</xm:f>
            <x14:dxf>
              <font>
                <b/>
                <i val="0"/>
                <color rgb="FFFFFF00"/>
              </font>
              <fill>
                <patternFill>
                  <bgColor rgb="FFFF0000"/>
                </patternFill>
              </fill>
            </x14:dxf>
          </x14:cfRule>
          <x14:cfRule type="containsText" priority="4" operator="containsText" id="{C75A8D7A-DCC5-4FAB-9C12-3CAE5246FB07}">
            <xm:f>NOT(ISERROR(SEARCH('YES-NO'!$E$1,H10)))</xm:f>
            <xm:f>'YES-NO'!$E$1</xm:f>
            <x14:dxf>
              <font>
                <b/>
                <i val="0"/>
                <color rgb="FFFF0000"/>
              </font>
              <fill>
                <patternFill>
                  <bgColor rgb="FFFFFF00"/>
                </patternFill>
              </fill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</border>
            </x14:dxf>
          </x14:cfRule>
          <xm:sqref>H10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'YES-NO'!$B$1:$B$3</xm:f>
          </x14:formula1>
          <xm:sqref>E10</xm:sqref>
        </x14:dataValidation>
        <x14:dataValidation type="list" allowBlank="1" showInputMessage="1" showErrorMessage="1" xr:uid="{6ABD98CF-4DB0-483B-BABE-C32DD11C92D7}">
          <x14:formula1>
            <xm:f>'YES-NO'!$D$1:$D$3</xm:f>
          </x14:formula1>
          <xm:sqref>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3"/>
  <sheetViews>
    <sheetView workbookViewId="0">
      <selection activeCell="B2" sqref="B2"/>
    </sheetView>
  </sheetViews>
  <sheetFormatPr defaultRowHeight="15"/>
  <sheetData>
    <row r="1" spans="2:5">
      <c r="B1" t="s">
        <v>9</v>
      </c>
      <c r="D1" t="s">
        <v>10</v>
      </c>
      <c r="E1" t="s">
        <v>22</v>
      </c>
    </row>
    <row r="2" spans="2:5">
      <c r="B2" t="s">
        <v>23</v>
      </c>
      <c r="D2" t="s">
        <v>23</v>
      </c>
      <c r="E2" t="s">
        <v>24</v>
      </c>
    </row>
    <row r="3" spans="2:5">
      <c r="B3" t="s">
        <v>25</v>
      </c>
      <c r="D3" t="s">
        <v>25</v>
      </c>
      <c r="E3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L25"/>
  <sheetViews>
    <sheetView workbookViewId="0">
      <selection activeCell="B2" sqref="B2"/>
    </sheetView>
  </sheetViews>
  <sheetFormatPr defaultRowHeight="15"/>
  <cols>
    <col min="1" max="1" width="34.85546875" style="2" bestFit="1" customWidth="1"/>
    <col min="2" max="2" width="17.85546875" style="2" bestFit="1" customWidth="1"/>
    <col min="3" max="3" width="11.85546875" style="2" bestFit="1" customWidth="1"/>
    <col min="4" max="4" width="34.85546875" style="2" bestFit="1" customWidth="1"/>
    <col min="5" max="5" width="18.5703125" style="2" bestFit="1" customWidth="1"/>
    <col min="6" max="6" width="18.5703125" customWidth="1"/>
    <col min="7" max="7" width="9.42578125" style="3" bestFit="1" customWidth="1"/>
    <col min="8" max="8" width="34.85546875" bestFit="1" customWidth="1"/>
    <col min="9" max="9" width="24.7109375" bestFit="1" customWidth="1"/>
  </cols>
  <sheetData>
    <row r="1" spans="1:12">
      <c r="A1" s="1" t="s">
        <v>27</v>
      </c>
      <c r="B1" s="1" t="s">
        <v>28</v>
      </c>
      <c r="C1" s="1" t="s">
        <v>29</v>
      </c>
      <c r="D1" s="1" t="s">
        <v>30</v>
      </c>
      <c r="E1" s="1" t="s">
        <v>31</v>
      </c>
      <c r="F1" s="59" t="s">
        <v>32</v>
      </c>
      <c r="G1" s="1" t="s">
        <v>33</v>
      </c>
      <c r="H1" s="1" t="s">
        <v>34</v>
      </c>
      <c r="I1" s="1" t="s">
        <v>35</v>
      </c>
    </row>
    <row r="2" spans="1:12">
      <c r="A2" s="8" t="str">
        <f>IF('ALLOCATION TRANSFER'!E10="YES",'ALLOCATION TRANSFER'!H14&amp;" -03A-"&amp;'ALLOCATION TRANSFER'!C25,'ALLOCATION TRANSFER'!H14&amp;" -15-"&amp;'ALLOCATION TRANSFER'!C25)</f>
        <v>9012 -15-Puporse</v>
      </c>
      <c r="B2" s="5" t="str">
        <f>IF(ISBLANK('ALLOCATION TRANSFER'!B14),"","28050")</f>
        <v/>
      </c>
      <c r="C2" t="str">
        <f>IF(ISBLANK('ALLOCATION TRANSFER'!B14),"",'ALLOCATION TRANSFER'!D14)</f>
        <v/>
      </c>
      <c r="D2" s="8" t="str">
        <f>A2</f>
        <v>9012 -15-Puporse</v>
      </c>
      <c r="E2" s="60" t="str">
        <f>IF(ISBLANK('ALLOCATION TRANSFER'!B14),"",'ALLOCATION TRANSFER'!B14)</f>
        <v/>
      </c>
      <c r="F2" s="64">
        <f>'ALLOCATION TRANSFER'!E14</f>
        <v>0</v>
      </c>
      <c r="G2" s="3">
        <f>ROUND('ALLOCATION TRANSFER'!G14,0)</f>
        <v>0</v>
      </c>
      <c r="H2" s="56" t="str">
        <f t="shared" ref="H2:H11" si="0">D2</f>
        <v>9012 -15-Puporse</v>
      </c>
      <c r="K2" s="6"/>
      <c r="L2" s="8"/>
    </row>
    <row r="3" spans="1:12">
      <c r="A3" s="8" t="str">
        <f t="shared" ref="A3:A11" si="1">IF(G3=0,"",A2)</f>
        <v/>
      </c>
      <c r="B3" s="5" t="str">
        <f>IF(ISBLANK('ALLOCATION TRANSFER'!B15),"","28050")</f>
        <v/>
      </c>
      <c r="C3" t="str">
        <f>IF(ISBLANK('ALLOCATION TRANSFER'!B15),"",'ALLOCATION TRANSFER'!D15)</f>
        <v/>
      </c>
      <c r="D3" s="8" t="str">
        <f t="shared" ref="D3:D11" si="2">A3</f>
        <v/>
      </c>
      <c r="E3" s="60" t="str">
        <f>IF(ISBLANK('ALLOCATION TRANSFER'!B15),"",'ALLOCATION TRANSFER'!B15)</f>
        <v/>
      </c>
      <c r="F3" s="64">
        <f>'ALLOCATION TRANSFER'!E15</f>
        <v>0</v>
      </c>
      <c r="G3" s="3">
        <f>ROUND('ALLOCATION TRANSFER'!G15,0)</f>
        <v>0</v>
      </c>
      <c r="H3" s="56" t="str">
        <f t="shared" si="0"/>
        <v/>
      </c>
      <c r="K3" s="6"/>
    </row>
    <row r="4" spans="1:12">
      <c r="A4" s="8" t="str">
        <f t="shared" si="1"/>
        <v/>
      </c>
      <c r="B4" s="5" t="str">
        <f>IF(ISBLANK('ALLOCATION TRANSFER'!B16),"","28050")</f>
        <v/>
      </c>
      <c r="C4" t="str">
        <f>IF(ISBLANK('ALLOCATION TRANSFER'!B16),"",'ALLOCATION TRANSFER'!D16)</f>
        <v/>
      </c>
      <c r="D4" s="8" t="str">
        <f t="shared" si="2"/>
        <v/>
      </c>
      <c r="E4" s="60" t="str">
        <f>IF(ISBLANK('ALLOCATION TRANSFER'!B16),"",'ALLOCATION TRANSFER'!B16)</f>
        <v/>
      </c>
      <c r="F4" s="64">
        <f>'ALLOCATION TRANSFER'!E16</f>
        <v>0</v>
      </c>
      <c r="G4" s="3">
        <f>ROUND('ALLOCATION TRANSFER'!G16,0)</f>
        <v>0</v>
      </c>
      <c r="H4" s="56" t="str">
        <f t="shared" si="0"/>
        <v/>
      </c>
      <c r="K4" s="6"/>
    </row>
    <row r="5" spans="1:12">
      <c r="A5" s="8" t="str">
        <f t="shared" si="1"/>
        <v/>
      </c>
      <c r="B5" s="5" t="str">
        <f>IF(ISBLANK('ALLOCATION TRANSFER'!B17),"","28050")</f>
        <v/>
      </c>
      <c r="C5" t="str">
        <f>IF(ISBLANK('ALLOCATION TRANSFER'!B17),"",'ALLOCATION TRANSFER'!D17)</f>
        <v/>
      </c>
      <c r="D5" s="8" t="str">
        <f t="shared" si="2"/>
        <v/>
      </c>
      <c r="E5" s="60" t="str">
        <f>IF(ISBLANK('ALLOCATION TRANSFER'!B17),"",'ALLOCATION TRANSFER'!B17)</f>
        <v/>
      </c>
      <c r="F5" s="64">
        <f>'ALLOCATION TRANSFER'!E17</f>
        <v>0</v>
      </c>
      <c r="G5" s="3">
        <f>ROUND('ALLOCATION TRANSFER'!G17,0)</f>
        <v>0</v>
      </c>
      <c r="H5" s="56" t="str">
        <f t="shared" si="0"/>
        <v/>
      </c>
      <c r="K5" s="6"/>
    </row>
    <row r="6" spans="1:12">
      <c r="A6" s="8" t="str">
        <f t="shared" si="1"/>
        <v/>
      </c>
      <c r="B6" s="5" t="str">
        <f>IF(ISBLANK('ALLOCATION TRANSFER'!B18),"","28050")</f>
        <v/>
      </c>
      <c r="C6" t="str">
        <f>IF(ISBLANK('ALLOCATION TRANSFER'!B18),"",'ALLOCATION TRANSFER'!D18)</f>
        <v/>
      </c>
      <c r="D6" s="8" t="str">
        <f t="shared" si="2"/>
        <v/>
      </c>
      <c r="E6" s="60" t="str">
        <f>IF(ISBLANK('ALLOCATION TRANSFER'!B18),"",'ALLOCATION TRANSFER'!B18)</f>
        <v/>
      </c>
      <c r="F6" s="64">
        <f>'ALLOCATION TRANSFER'!E18</f>
        <v>0</v>
      </c>
      <c r="G6" s="3">
        <f>ROUND('ALLOCATION TRANSFER'!G18,0)</f>
        <v>0</v>
      </c>
      <c r="H6" s="56" t="str">
        <f t="shared" si="0"/>
        <v/>
      </c>
      <c r="K6" s="6"/>
    </row>
    <row r="7" spans="1:12">
      <c r="A7" s="8" t="str">
        <f t="shared" si="1"/>
        <v/>
      </c>
      <c r="B7" s="5" t="str">
        <f>IF(ISBLANK('ALLOCATION TRANSFER'!B19),"","28050")</f>
        <v/>
      </c>
      <c r="C7" t="str">
        <f>IF(ISBLANK('ALLOCATION TRANSFER'!B19),"",'ALLOCATION TRANSFER'!D19)</f>
        <v/>
      </c>
      <c r="D7" s="8" t="str">
        <f t="shared" si="2"/>
        <v/>
      </c>
      <c r="E7" s="60" t="str">
        <f>IF(ISBLANK('ALLOCATION TRANSFER'!B19),"",'ALLOCATION TRANSFER'!B19)</f>
        <v/>
      </c>
      <c r="F7" s="64">
        <f>'ALLOCATION TRANSFER'!E19</f>
        <v>0</v>
      </c>
      <c r="G7" s="3">
        <f>ROUND('ALLOCATION TRANSFER'!G19,0)</f>
        <v>0</v>
      </c>
      <c r="H7" s="56" t="str">
        <f t="shared" si="0"/>
        <v/>
      </c>
      <c r="K7" s="6"/>
    </row>
    <row r="8" spans="1:12">
      <c r="A8" s="8" t="str">
        <f t="shared" si="1"/>
        <v/>
      </c>
      <c r="B8" s="5" t="str">
        <f>IF(ISBLANK('ALLOCATION TRANSFER'!B20),"","28050")</f>
        <v/>
      </c>
      <c r="C8" t="str">
        <f>IF(ISBLANK('ALLOCATION TRANSFER'!B20),"",'ALLOCATION TRANSFER'!D20)</f>
        <v/>
      </c>
      <c r="D8" s="8" t="str">
        <f t="shared" si="2"/>
        <v/>
      </c>
      <c r="E8" s="60" t="str">
        <f>IF(ISBLANK('ALLOCATION TRANSFER'!B20),"",'ALLOCATION TRANSFER'!B20)</f>
        <v/>
      </c>
      <c r="F8" s="64">
        <f>'ALLOCATION TRANSFER'!E20</f>
        <v>0</v>
      </c>
      <c r="G8" s="3">
        <f>ROUND('ALLOCATION TRANSFER'!G20,0)</f>
        <v>0</v>
      </c>
      <c r="H8" s="56" t="str">
        <f t="shared" si="0"/>
        <v/>
      </c>
      <c r="K8" s="6"/>
    </row>
    <row r="9" spans="1:12">
      <c r="A9" s="8" t="str">
        <f t="shared" si="1"/>
        <v/>
      </c>
      <c r="B9" s="5" t="str">
        <f>IF(ISBLANK('ALLOCATION TRANSFER'!B21),"","28050")</f>
        <v/>
      </c>
      <c r="C9" t="str">
        <f>IF(ISBLANK('ALLOCATION TRANSFER'!B21),"",'ALLOCATION TRANSFER'!D21)</f>
        <v/>
      </c>
      <c r="D9" s="8" t="str">
        <f t="shared" si="2"/>
        <v/>
      </c>
      <c r="E9" s="60" t="str">
        <f>IF(ISBLANK('ALLOCATION TRANSFER'!B21),"",'ALLOCATION TRANSFER'!B21)</f>
        <v/>
      </c>
      <c r="F9" s="64">
        <f>'ALLOCATION TRANSFER'!E21</f>
        <v>0</v>
      </c>
      <c r="G9" s="3">
        <f>ROUND('ALLOCATION TRANSFER'!G21,0)</f>
        <v>0</v>
      </c>
      <c r="H9" s="56" t="str">
        <f t="shared" si="0"/>
        <v/>
      </c>
      <c r="K9" s="6"/>
    </row>
    <row r="10" spans="1:12">
      <c r="A10" s="8" t="str">
        <f t="shared" si="1"/>
        <v/>
      </c>
      <c r="B10" s="5" t="str">
        <f>IF(ISBLANK('ALLOCATION TRANSFER'!B22),"","28050")</f>
        <v/>
      </c>
      <c r="C10" t="str">
        <f>IF(ISBLANK('ALLOCATION TRANSFER'!B22),"",'ALLOCATION TRANSFER'!D22)</f>
        <v/>
      </c>
      <c r="D10" s="8" t="str">
        <f t="shared" si="2"/>
        <v/>
      </c>
      <c r="E10" s="60" t="str">
        <f>IF(ISBLANK('ALLOCATION TRANSFER'!B22),"",'ALLOCATION TRANSFER'!B22)</f>
        <v/>
      </c>
      <c r="F10" s="64">
        <f>'ALLOCATION TRANSFER'!E22</f>
        <v>0</v>
      </c>
      <c r="G10" s="3">
        <f>ROUND('ALLOCATION TRANSFER'!G22,0)</f>
        <v>0</v>
      </c>
      <c r="H10" s="56" t="str">
        <f t="shared" si="0"/>
        <v/>
      </c>
      <c r="K10" s="6"/>
    </row>
    <row r="11" spans="1:12">
      <c r="A11" s="8" t="str">
        <f t="shared" si="1"/>
        <v/>
      </c>
      <c r="B11" s="5" t="str">
        <f>IF(ISBLANK('ALLOCATION TRANSFER'!B23),"","28050")</f>
        <v/>
      </c>
      <c r="C11" t="str">
        <f>IF(ISBLANK('ALLOCATION TRANSFER'!B23),"",'ALLOCATION TRANSFER'!D23)</f>
        <v/>
      </c>
      <c r="D11" s="8" t="str">
        <f t="shared" si="2"/>
        <v/>
      </c>
      <c r="E11" s="60" t="str">
        <f>IF(ISBLANK('ALLOCATION TRANSFER'!B23),"",'ALLOCATION TRANSFER'!B23)</f>
        <v/>
      </c>
      <c r="F11" s="64">
        <f>'ALLOCATION TRANSFER'!E23</f>
        <v>0</v>
      </c>
      <c r="G11" s="3">
        <f>ROUND('ALLOCATION TRANSFER'!G23,0)</f>
        <v>0</v>
      </c>
      <c r="H11" s="56" t="str">
        <f t="shared" si="0"/>
        <v/>
      </c>
      <c r="K11" s="6"/>
    </row>
    <row r="15" spans="1:12">
      <c r="A15" s="8"/>
    </row>
    <row r="16" spans="1:12">
      <c r="A16" s="8"/>
    </row>
    <row r="17" spans="1:9">
      <c r="A17" s="8"/>
    </row>
    <row r="25" spans="1:9">
      <c r="I25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8"/>
  <sheetViews>
    <sheetView workbookViewId="0">
      <selection activeCell="A3" sqref="A3"/>
    </sheetView>
  </sheetViews>
  <sheetFormatPr defaultRowHeight="15"/>
  <cols>
    <col min="1" max="1" width="8" style="6" bestFit="1" customWidth="1"/>
    <col min="2" max="2" width="7.42578125" bestFit="1" customWidth="1"/>
    <col min="3" max="3" width="31.85546875" bestFit="1" customWidth="1"/>
  </cols>
  <sheetData>
    <row r="1" spans="1:3">
      <c r="C1" s="4" t="s">
        <v>36</v>
      </c>
    </row>
    <row r="2" spans="1:3">
      <c r="A2" s="7" t="s">
        <v>37</v>
      </c>
      <c r="B2" s="59" t="s">
        <v>38</v>
      </c>
      <c r="C2" s="4" t="s">
        <v>39</v>
      </c>
    </row>
    <row r="3" spans="1:3">
      <c r="A3" s="6">
        <v>500000</v>
      </c>
      <c r="B3">
        <v>500000</v>
      </c>
      <c r="C3" t="s">
        <v>40</v>
      </c>
    </row>
    <row r="4" spans="1:3">
      <c r="A4" s="6">
        <v>504100</v>
      </c>
      <c r="B4">
        <v>504100</v>
      </c>
      <c r="C4" t="s">
        <v>41</v>
      </c>
    </row>
    <row r="5" spans="1:3">
      <c r="A5" s="6">
        <v>516100</v>
      </c>
      <c r="B5">
        <v>516100</v>
      </c>
      <c r="C5" t="s">
        <v>42</v>
      </c>
    </row>
    <row r="6" spans="1:3">
      <c r="A6" s="6">
        <v>519700</v>
      </c>
      <c r="B6">
        <v>519700</v>
      </c>
      <c r="C6" t="s">
        <v>43</v>
      </c>
    </row>
    <row r="7" spans="1:3">
      <c r="A7" s="6">
        <v>520000</v>
      </c>
      <c r="B7">
        <v>520000</v>
      </c>
      <c r="C7" t="s">
        <v>44</v>
      </c>
    </row>
    <row r="8" spans="1:3">
      <c r="A8" s="6">
        <v>520750</v>
      </c>
      <c r="B8">
        <v>520750</v>
      </c>
      <c r="C8" t="s">
        <v>45</v>
      </c>
    </row>
    <row r="9" spans="1:3">
      <c r="A9" s="6">
        <v>520850</v>
      </c>
      <c r="B9">
        <v>520850</v>
      </c>
      <c r="C9" t="s">
        <v>46</v>
      </c>
    </row>
    <row r="10" spans="1:3">
      <c r="A10" s="6">
        <v>524100</v>
      </c>
      <c r="B10">
        <v>524100</v>
      </c>
      <c r="C10" t="s">
        <v>47</v>
      </c>
    </row>
    <row r="11" spans="1:3">
      <c r="A11" s="6">
        <v>524200</v>
      </c>
      <c r="B11">
        <v>524200</v>
      </c>
      <c r="C11" t="s">
        <v>48</v>
      </c>
    </row>
    <row r="12" spans="1:3">
      <c r="A12" s="6">
        <v>524800</v>
      </c>
      <c r="B12">
        <v>524800</v>
      </c>
      <c r="C12" t="s">
        <v>49</v>
      </c>
    </row>
    <row r="13" spans="1:3">
      <c r="A13" s="6">
        <v>524900</v>
      </c>
      <c r="B13">
        <v>524900</v>
      </c>
      <c r="C13" t="s">
        <v>50</v>
      </c>
    </row>
    <row r="14" spans="1:3">
      <c r="A14" s="6">
        <v>526100</v>
      </c>
      <c r="B14">
        <v>526100</v>
      </c>
      <c r="C14" t="s">
        <v>51</v>
      </c>
    </row>
    <row r="15" spans="1:3">
      <c r="A15" s="6">
        <v>526950</v>
      </c>
      <c r="B15">
        <v>526950</v>
      </c>
      <c r="C15" t="s">
        <v>52</v>
      </c>
    </row>
    <row r="16" spans="1:3">
      <c r="A16" s="6">
        <v>530000</v>
      </c>
      <c r="B16">
        <v>530000</v>
      </c>
      <c r="C16" t="s">
        <v>53</v>
      </c>
    </row>
    <row r="17" spans="1:3">
      <c r="A17" s="6">
        <v>534010</v>
      </c>
      <c r="B17">
        <v>534010</v>
      </c>
      <c r="C17" t="s">
        <v>54</v>
      </c>
    </row>
    <row r="18" spans="1:3">
      <c r="A18" s="6">
        <v>537980</v>
      </c>
      <c r="B18">
        <v>537980</v>
      </c>
      <c r="C18" t="s">
        <v>55</v>
      </c>
    </row>
    <row r="19" spans="1:3">
      <c r="A19" s="6">
        <v>540000</v>
      </c>
      <c r="B19">
        <v>540000</v>
      </c>
      <c r="C19" t="s">
        <v>56</v>
      </c>
    </row>
    <row r="20" spans="1:3">
      <c r="A20" s="6">
        <v>550000</v>
      </c>
      <c r="B20">
        <v>550000</v>
      </c>
      <c r="C20" t="s">
        <v>57</v>
      </c>
    </row>
    <row r="21" spans="1:3">
      <c r="A21" s="6">
        <v>555000</v>
      </c>
      <c r="B21">
        <v>555000</v>
      </c>
      <c r="C21" t="s">
        <v>58</v>
      </c>
    </row>
    <row r="22" spans="1:3">
      <c r="A22" s="6">
        <v>558100</v>
      </c>
      <c r="B22">
        <v>558100</v>
      </c>
      <c r="C22" t="s">
        <v>59</v>
      </c>
    </row>
    <row r="23" spans="1:3">
      <c r="A23" s="6">
        <v>559000</v>
      </c>
      <c r="B23">
        <v>559000</v>
      </c>
      <c r="C23" t="s">
        <v>60</v>
      </c>
    </row>
    <row r="24" spans="1:3">
      <c r="A24" s="6">
        <v>560000</v>
      </c>
      <c r="B24">
        <v>560000</v>
      </c>
      <c r="C24" t="s">
        <v>61</v>
      </c>
    </row>
    <row r="25" spans="1:3">
      <c r="A25" s="6">
        <v>570000</v>
      </c>
      <c r="B25">
        <v>570000</v>
      </c>
      <c r="C25" t="s">
        <v>62</v>
      </c>
    </row>
    <row r="26" spans="1:3">
      <c r="A26" s="6">
        <v>565000</v>
      </c>
      <c r="B26">
        <v>565000</v>
      </c>
      <c r="C26" t="s">
        <v>63</v>
      </c>
    </row>
    <row r="27" spans="1:3">
      <c r="A27" s="6">
        <v>572000</v>
      </c>
      <c r="B27">
        <v>572000</v>
      </c>
      <c r="C27" t="s">
        <v>64</v>
      </c>
    </row>
    <row r="28" spans="1:3">
      <c r="A28" s="6">
        <v>575300</v>
      </c>
      <c r="B28">
        <v>575300</v>
      </c>
      <c r="C28" t="s">
        <v>65</v>
      </c>
    </row>
    <row r="29" spans="1:3">
      <c r="A29" s="6">
        <v>580000</v>
      </c>
      <c r="B29">
        <v>580000</v>
      </c>
      <c r="C29" t="s">
        <v>66</v>
      </c>
    </row>
    <row r="30" spans="1:3">
      <c r="A30" s="6">
        <v>591100</v>
      </c>
      <c r="B30">
        <v>591100</v>
      </c>
      <c r="C30" t="s">
        <v>67</v>
      </c>
    </row>
    <row r="31" spans="1:3">
      <c r="A31" s="6">
        <v>592100</v>
      </c>
      <c r="B31">
        <v>592100</v>
      </c>
      <c r="C31" t="s">
        <v>68</v>
      </c>
    </row>
    <row r="32" spans="1:3">
      <c r="A32" s="6">
        <v>593100</v>
      </c>
      <c r="B32">
        <v>593100</v>
      </c>
      <c r="C32" t="s">
        <v>69</v>
      </c>
    </row>
    <row r="33" spans="1:3">
      <c r="A33" s="6">
        <v>594100</v>
      </c>
      <c r="B33">
        <v>594100</v>
      </c>
      <c r="C33" t="s">
        <v>70</v>
      </c>
    </row>
    <row r="34" spans="1:3">
      <c r="A34" s="6">
        <v>595100</v>
      </c>
      <c r="B34">
        <v>595100</v>
      </c>
      <c r="C34" t="s">
        <v>71</v>
      </c>
    </row>
    <row r="35" spans="1:3">
      <c r="A35" s="6">
        <v>596100</v>
      </c>
      <c r="B35">
        <v>596100</v>
      </c>
      <c r="C35" t="s">
        <v>72</v>
      </c>
    </row>
    <row r="36" spans="1:3">
      <c r="A36" s="6">
        <v>598310</v>
      </c>
      <c r="B36">
        <v>598310</v>
      </c>
      <c r="C36" t="s">
        <v>73</v>
      </c>
    </row>
    <row r="37" spans="1:3">
      <c r="A37" s="6">
        <v>598410</v>
      </c>
      <c r="B37">
        <v>598410</v>
      </c>
      <c r="C37" t="s">
        <v>74</v>
      </c>
    </row>
    <row r="38" spans="1:3">
      <c r="A38" s="6">
        <v>598510</v>
      </c>
      <c r="B38">
        <v>598510</v>
      </c>
      <c r="C38" t="s">
        <v>75</v>
      </c>
    </row>
  </sheetData>
  <sheetProtection algorithmName="SHA-512" hashValue="jkGLmAtGLADGX1hNU3m4pNmIkqlYqXQC80/FgeKuFgtnn7C6xSsbkeFpF4IPT9jvJ8hivSDNdRC6T+knMOtkuw==" saltValue="Xu3gmXwLXhcx022y7bhozQ==" spinCount="100000"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1:W79"/>
  <sheetViews>
    <sheetView workbookViewId="0">
      <selection activeCell="F6" sqref="F6"/>
    </sheetView>
  </sheetViews>
  <sheetFormatPr defaultRowHeight="15"/>
  <cols>
    <col min="5" max="5" width="1.7109375" bestFit="1" customWidth="1"/>
    <col min="6" max="6" width="29.7109375" bestFit="1" customWidth="1"/>
  </cols>
  <sheetData>
    <row r="1" spans="4:23">
      <c r="W1" t="s">
        <v>23</v>
      </c>
    </row>
    <row r="2" spans="4:23">
      <c r="D2" s="18" t="s">
        <v>76</v>
      </c>
      <c r="W2" t="s">
        <v>25</v>
      </c>
    </row>
    <row r="3" spans="4:23">
      <c r="D3" s="19" t="s">
        <v>77</v>
      </c>
    </row>
    <row r="4" spans="4:23">
      <c r="D4" s="19">
        <v>9000</v>
      </c>
      <c r="E4" t="s">
        <v>78</v>
      </c>
      <c r="F4" t="s">
        <v>79</v>
      </c>
    </row>
    <row r="5" spans="4:23">
      <c r="D5">
        <v>9010</v>
      </c>
      <c r="E5" t="s">
        <v>78</v>
      </c>
      <c r="F5" t="s">
        <v>80</v>
      </c>
    </row>
    <row r="6" spans="4:23">
      <c r="D6">
        <v>9012</v>
      </c>
      <c r="E6" t="s">
        <v>78</v>
      </c>
      <c r="F6" t="s">
        <v>81</v>
      </c>
    </row>
    <row r="7" spans="4:23">
      <c r="D7">
        <v>9013</v>
      </c>
      <c r="E7" t="s">
        <v>78</v>
      </c>
      <c r="F7" t="s">
        <v>82</v>
      </c>
    </row>
    <row r="8" spans="4:23">
      <c r="D8">
        <v>9020</v>
      </c>
      <c r="E8" t="s">
        <v>78</v>
      </c>
      <c r="F8" t="s">
        <v>83</v>
      </c>
    </row>
    <row r="9" spans="4:23">
      <c r="D9">
        <v>9021</v>
      </c>
      <c r="E9" t="s">
        <v>78</v>
      </c>
      <c r="F9" t="s">
        <v>84</v>
      </c>
    </row>
    <row r="10" spans="4:23">
      <c r="D10">
        <v>9022</v>
      </c>
      <c r="E10" t="s">
        <v>78</v>
      </c>
      <c r="F10" t="s">
        <v>85</v>
      </c>
    </row>
    <row r="11" spans="4:23">
      <c r="D11">
        <v>9023</v>
      </c>
      <c r="E11" t="s">
        <v>78</v>
      </c>
      <c r="F11" t="s">
        <v>86</v>
      </c>
    </row>
    <row r="12" spans="4:23">
      <c r="D12">
        <v>9029</v>
      </c>
      <c r="E12" t="s">
        <v>78</v>
      </c>
      <c r="F12" t="s">
        <v>87</v>
      </c>
    </row>
    <row r="13" spans="4:23">
      <c r="D13">
        <v>9030</v>
      </c>
      <c r="E13" t="s">
        <v>78</v>
      </c>
      <c r="F13" t="s">
        <v>88</v>
      </c>
    </row>
    <row r="14" spans="4:23">
      <c r="D14">
        <v>9031</v>
      </c>
      <c r="E14" t="s">
        <v>78</v>
      </c>
      <c r="F14" t="s">
        <v>89</v>
      </c>
    </row>
    <row r="15" spans="4:23">
      <c r="D15">
        <v>9032</v>
      </c>
      <c r="E15" t="s">
        <v>78</v>
      </c>
      <c r="F15" t="s">
        <v>89</v>
      </c>
    </row>
    <row r="16" spans="4:23">
      <c r="D16">
        <v>9033</v>
      </c>
      <c r="E16" t="s">
        <v>78</v>
      </c>
      <c r="F16" t="s">
        <v>90</v>
      </c>
    </row>
    <row r="17" spans="4:6">
      <c r="D17">
        <v>9037</v>
      </c>
      <c r="E17" t="s">
        <v>78</v>
      </c>
      <c r="F17" t="s">
        <v>91</v>
      </c>
    </row>
    <row r="18" spans="4:6">
      <c r="D18">
        <v>9038</v>
      </c>
      <c r="E18" t="s">
        <v>78</v>
      </c>
      <c r="F18" t="s">
        <v>92</v>
      </c>
    </row>
    <row r="19" spans="4:6">
      <c r="D19">
        <v>9039</v>
      </c>
      <c r="E19" t="s">
        <v>78</v>
      </c>
      <c r="F19" t="s">
        <v>93</v>
      </c>
    </row>
    <row r="20" spans="4:6">
      <c r="D20">
        <v>9040</v>
      </c>
      <c r="E20" t="s">
        <v>78</v>
      </c>
      <c r="F20" t="s">
        <v>94</v>
      </c>
    </row>
    <row r="21" spans="4:6">
      <c r="D21">
        <v>9041</v>
      </c>
      <c r="E21" t="s">
        <v>78</v>
      </c>
      <c r="F21" t="s">
        <v>95</v>
      </c>
    </row>
    <row r="22" spans="4:6">
      <c r="D22">
        <v>9042</v>
      </c>
      <c r="E22" t="s">
        <v>78</v>
      </c>
      <c r="F22" t="s">
        <v>96</v>
      </c>
    </row>
    <row r="23" spans="4:6">
      <c r="D23">
        <v>9043</v>
      </c>
      <c r="E23" t="s">
        <v>78</v>
      </c>
      <c r="F23" t="s">
        <v>97</v>
      </c>
    </row>
    <row r="24" spans="4:6">
      <c r="D24">
        <v>9044</v>
      </c>
      <c r="E24" t="s">
        <v>78</v>
      </c>
      <c r="F24" t="s">
        <v>98</v>
      </c>
    </row>
    <row r="25" spans="4:6">
      <c r="D25">
        <v>9045</v>
      </c>
      <c r="E25" t="s">
        <v>78</v>
      </c>
      <c r="F25" t="s">
        <v>99</v>
      </c>
    </row>
    <row r="26" spans="4:6">
      <c r="D26">
        <v>9046</v>
      </c>
      <c r="E26" t="s">
        <v>78</v>
      </c>
      <c r="F26" t="s">
        <v>100</v>
      </c>
    </row>
    <row r="27" spans="4:6">
      <c r="D27">
        <v>9047</v>
      </c>
      <c r="E27" t="s">
        <v>78</v>
      </c>
      <c r="F27" t="s">
        <v>101</v>
      </c>
    </row>
    <row r="28" spans="4:6">
      <c r="D28">
        <v>9048</v>
      </c>
      <c r="E28" t="s">
        <v>78</v>
      </c>
      <c r="F28" t="s">
        <v>102</v>
      </c>
    </row>
    <row r="29" spans="4:6">
      <c r="D29">
        <v>9049</v>
      </c>
      <c r="E29" t="s">
        <v>78</v>
      </c>
      <c r="F29" t="s">
        <v>103</v>
      </c>
    </row>
    <row r="30" spans="4:6">
      <c r="D30">
        <v>9050</v>
      </c>
      <c r="E30" t="s">
        <v>78</v>
      </c>
      <c r="F30" t="s">
        <v>104</v>
      </c>
    </row>
    <row r="31" spans="4:6">
      <c r="D31">
        <v>9052</v>
      </c>
      <c r="E31" t="s">
        <v>78</v>
      </c>
      <c r="F31" t="s">
        <v>105</v>
      </c>
    </row>
    <row r="32" spans="4:6">
      <c r="D32">
        <v>9053</v>
      </c>
      <c r="E32" t="s">
        <v>78</v>
      </c>
      <c r="F32" t="s">
        <v>106</v>
      </c>
    </row>
    <row r="33" spans="4:6">
      <c r="D33">
        <v>9054</v>
      </c>
      <c r="E33" t="s">
        <v>78</v>
      </c>
      <c r="F33" t="s">
        <v>107</v>
      </c>
    </row>
    <row r="34" spans="4:6">
      <c r="D34">
        <v>9055</v>
      </c>
      <c r="E34" t="s">
        <v>78</v>
      </c>
      <c r="F34" t="s">
        <v>108</v>
      </c>
    </row>
    <row r="35" spans="4:6">
      <c r="D35">
        <v>9056</v>
      </c>
      <c r="E35" t="s">
        <v>78</v>
      </c>
      <c r="F35" t="s">
        <v>109</v>
      </c>
    </row>
    <row r="36" spans="4:6">
      <c r="D36">
        <v>9057</v>
      </c>
      <c r="E36" t="s">
        <v>78</v>
      </c>
      <c r="F36" t="s">
        <v>110</v>
      </c>
    </row>
    <row r="37" spans="4:6">
      <c r="D37">
        <v>9058</v>
      </c>
      <c r="E37" t="s">
        <v>78</v>
      </c>
      <c r="F37" t="s">
        <v>111</v>
      </c>
    </row>
    <row r="38" spans="4:6">
      <c r="D38">
        <v>9059</v>
      </c>
      <c r="E38" t="s">
        <v>78</v>
      </c>
      <c r="F38" t="s">
        <v>112</v>
      </c>
    </row>
    <row r="39" spans="4:6">
      <c r="D39">
        <v>9060</v>
      </c>
      <c r="E39" t="s">
        <v>78</v>
      </c>
      <c r="F39" t="s">
        <v>113</v>
      </c>
    </row>
    <row r="40" spans="4:6">
      <c r="D40">
        <v>9061</v>
      </c>
      <c r="E40" t="s">
        <v>78</v>
      </c>
      <c r="F40" t="s">
        <v>114</v>
      </c>
    </row>
    <row r="41" spans="4:6">
      <c r="D41">
        <v>9062</v>
      </c>
      <c r="E41" t="s">
        <v>78</v>
      </c>
      <c r="F41" t="s">
        <v>115</v>
      </c>
    </row>
    <row r="42" spans="4:6">
      <c r="D42">
        <v>9063</v>
      </c>
      <c r="E42" t="s">
        <v>78</v>
      </c>
      <c r="F42" t="s">
        <v>116</v>
      </c>
    </row>
    <row r="43" spans="4:6">
      <c r="D43">
        <v>9064</v>
      </c>
      <c r="E43" t="s">
        <v>78</v>
      </c>
      <c r="F43" t="s">
        <v>117</v>
      </c>
    </row>
    <row r="44" spans="4:6">
      <c r="D44">
        <v>9065</v>
      </c>
      <c r="E44" t="s">
        <v>78</v>
      </c>
      <c r="F44" t="s">
        <v>118</v>
      </c>
    </row>
    <row r="45" spans="4:6">
      <c r="D45">
        <v>9066</v>
      </c>
      <c r="E45" t="s">
        <v>78</v>
      </c>
      <c r="F45" t="s">
        <v>119</v>
      </c>
    </row>
    <row r="46" spans="4:6">
      <c r="D46">
        <v>9067</v>
      </c>
      <c r="E46" t="s">
        <v>78</v>
      </c>
      <c r="F46" t="s">
        <v>120</v>
      </c>
    </row>
    <row r="47" spans="4:6">
      <c r="D47">
        <v>9068</v>
      </c>
      <c r="E47" t="s">
        <v>78</v>
      </c>
      <c r="F47" t="s">
        <v>121</v>
      </c>
    </row>
    <row r="48" spans="4:6">
      <c r="D48">
        <v>9069</v>
      </c>
      <c r="E48" t="s">
        <v>78</v>
      </c>
      <c r="F48" t="s">
        <v>122</v>
      </c>
    </row>
    <row r="49" spans="4:6">
      <c r="D49">
        <v>9070</v>
      </c>
      <c r="E49" t="s">
        <v>78</v>
      </c>
      <c r="F49" t="s">
        <v>123</v>
      </c>
    </row>
    <row r="50" spans="4:6">
      <c r="D50">
        <v>9071</v>
      </c>
      <c r="E50" t="s">
        <v>78</v>
      </c>
      <c r="F50" t="s">
        <v>124</v>
      </c>
    </row>
    <row r="51" spans="4:6">
      <c r="D51">
        <v>9072</v>
      </c>
      <c r="E51" t="s">
        <v>78</v>
      </c>
      <c r="F51" t="s">
        <v>125</v>
      </c>
    </row>
    <row r="52" spans="4:6">
      <c r="D52">
        <v>9073</v>
      </c>
      <c r="E52" t="s">
        <v>78</v>
      </c>
      <c r="F52" t="s">
        <v>126</v>
      </c>
    </row>
    <row r="53" spans="4:6">
      <c r="D53">
        <v>9074</v>
      </c>
      <c r="E53" t="s">
        <v>78</v>
      </c>
      <c r="F53" t="s">
        <v>127</v>
      </c>
    </row>
    <row r="54" spans="4:6">
      <c r="D54">
        <v>9075</v>
      </c>
      <c r="E54" t="s">
        <v>78</v>
      </c>
      <c r="F54" t="s">
        <v>128</v>
      </c>
    </row>
    <row r="55" spans="4:6">
      <c r="D55">
        <v>9076</v>
      </c>
      <c r="E55" t="s">
        <v>78</v>
      </c>
      <c r="F55" t="s">
        <v>129</v>
      </c>
    </row>
    <row r="56" spans="4:6">
      <c r="D56">
        <v>9077</v>
      </c>
      <c r="E56" t="s">
        <v>78</v>
      </c>
      <c r="F56" t="s">
        <v>130</v>
      </c>
    </row>
    <row r="57" spans="4:6">
      <c r="D57">
        <v>9078</v>
      </c>
      <c r="E57" t="s">
        <v>78</v>
      </c>
      <c r="F57" t="s">
        <v>131</v>
      </c>
    </row>
    <row r="58" spans="4:6">
      <c r="D58">
        <v>9079</v>
      </c>
      <c r="E58" t="s">
        <v>78</v>
      </c>
      <c r="F58" t="s">
        <v>132</v>
      </c>
    </row>
    <row r="59" spans="4:6">
      <c r="D59">
        <v>9080</v>
      </c>
      <c r="E59" t="s">
        <v>78</v>
      </c>
      <c r="F59" t="s">
        <v>133</v>
      </c>
    </row>
    <row r="60" spans="4:6">
      <c r="D60">
        <v>9081</v>
      </c>
      <c r="E60" t="s">
        <v>78</v>
      </c>
      <c r="F60" t="s">
        <v>134</v>
      </c>
    </row>
    <row r="61" spans="4:6">
      <c r="D61">
        <v>9082</v>
      </c>
      <c r="E61" t="s">
        <v>78</v>
      </c>
      <c r="F61" t="s">
        <v>135</v>
      </c>
    </row>
    <row r="62" spans="4:6">
      <c r="D62">
        <v>9083</v>
      </c>
      <c r="E62" t="s">
        <v>78</v>
      </c>
      <c r="F62" t="s">
        <v>136</v>
      </c>
    </row>
    <row r="63" spans="4:6">
      <c r="D63">
        <v>9084</v>
      </c>
      <c r="E63" t="s">
        <v>78</v>
      </c>
      <c r="F63" t="s">
        <v>137</v>
      </c>
    </row>
    <row r="64" spans="4:6">
      <c r="D64">
        <v>9085</v>
      </c>
      <c r="E64" t="s">
        <v>78</v>
      </c>
      <c r="F64" t="s">
        <v>138</v>
      </c>
    </row>
    <row r="65" spans="4:6">
      <c r="D65">
        <v>9086</v>
      </c>
      <c r="E65" t="s">
        <v>78</v>
      </c>
      <c r="F65" t="s">
        <v>139</v>
      </c>
    </row>
    <row r="66" spans="4:6">
      <c r="D66">
        <v>9090</v>
      </c>
      <c r="E66" t="s">
        <v>78</v>
      </c>
      <c r="F66" t="s">
        <v>140</v>
      </c>
    </row>
    <row r="67" spans="4:6">
      <c r="D67">
        <v>9091</v>
      </c>
      <c r="E67" t="s">
        <v>78</v>
      </c>
      <c r="F67" t="s">
        <v>141</v>
      </c>
    </row>
    <row r="68" spans="4:6">
      <c r="D68">
        <v>9092</v>
      </c>
      <c r="E68" t="s">
        <v>78</v>
      </c>
      <c r="F68" t="s">
        <v>142</v>
      </c>
    </row>
    <row r="69" spans="4:6">
      <c r="D69">
        <v>9093</v>
      </c>
      <c r="E69" t="s">
        <v>78</v>
      </c>
      <c r="F69" t="s">
        <v>143</v>
      </c>
    </row>
    <row r="70" spans="4:6">
      <c r="D70">
        <v>9340</v>
      </c>
      <c r="E70" t="s">
        <v>78</v>
      </c>
      <c r="F70" t="s">
        <v>144</v>
      </c>
    </row>
    <row r="71" spans="4:6">
      <c r="D71">
        <v>9350</v>
      </c>
      <c r="E71" t="s">
        <v>78</v>
      </c>
      <c r="F71" t="s">
        <v>145</v>
      </c>
    </row>
    <row r="72" spans="4:6">
      <c r="D72">
        <v>9360</v>
      </c>
      <c r="E72" t="s">
        <v>78</v>
      </c>
      <c r="F72" t="s">
        <v>146</v>
      </c>
    </row>
    <row r="73" spans="4:6">
      <c r="D73">
        <v>9551</v>
      </c>
      <c r="E73" t="s">
        <v>78</v>
      </c>
      <c r="F73" t="s">
        <v>147</v>
      </c>
    </row>
    <row r="74" spans="4:6">
      <c r="D74">
        <v>9945</v>
      </c>
      <c r="E74" t="s">
        <v>78</v>
      </c>
      <c r="F74" t="s">
        <v>148</v>
      </c>
    </row>
    <row r="75" spans="4:6">
      <c r="D75">
        <v>9950</v>
      </c>
      <c r="E75" t="s">
        <v>78</v>
      </c>
      <c r="F75" t="s">
        <v>149</v>
      </c>
    </row>
    <row r="76" spans="4:6">
      <c r="D76">
        <v>9975</v>
      </c>
      <c r="E76" t="s">
        <v>78</v>
      </c>
      <c r="F76" t="s">
        <v>150</v>
      </c>
    </row>
    <row r="77" spans="4:6">
      <c r="D77">
        <v>9990</v>
      </c>
      <c r="E77" t="s">
        <v>78</v>
      </c>
      <c r="F77" t="s">
        <v>151</v>
      </c>
    </row>
    <row r="78" spans="4:6">
      <c r="D78">
        <v>9995</v>
      </c>
      <c r="E78" t="s">
        <v>78</v>
      </c>
      <c r="F78" t="s">
        <v>152</v>
      </c>
    </row>
    <row r="79" spans="4:6">
      <c r="D79">
        <v>9995</v>
      </c>
      <c r="F79" t="s">
        <v>152</v>
      </c>
    </row>
  </sheetData>
  <sheetProtection algorithmName="SHA-512" hashValue="2uggbUyuZ5HvK24UttGPpmAA7Ai4FVZNCyplFeH/neCrg2DiRJvhTdXlhHYVuXyF2ut7zdD6dYerEc/OUyrSbQ==" saltValue="sIMooBnwdHN5U7B3LNv4w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University of New York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ruferpj</dc:creator>
  <cp:keywords/>
  <dc:description/>
  <cp:lastModifiedBy>Amy Margolies</cp:lastModifiedBy>
  <cp:revision/>
  <dcterms:created xsi:type="dcterms:W3CDTF">2014-04-03T14:05:36Z</dcterms:created>
  <dcterms:modified xsi:type="dcterms:W3CDTF">2026-04-15T15:38:45Z</dcterms:modified>
  <cp:category/>
  <cp:contentStatus/>
</cp:coreProperties>
</file>